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5 - ORÇAMENTO\2 - EXECUÇÃO ORÇAMENTÁRIA MENSAL E ACUMULADA DO ANO\"/>
    </mc:Choice>
  </mc:AlternateContent>
  <xr:revisionPtr revIDLastSave="0" documentId="8_{412344D0-D57F-4401-9EB6-17C9D42D6FA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RESM" sheetId="1" r:id="rId1"/>
  </sheets>
  <definedNames>
    <definedName name="_xlnm._FilterDatabase" localSheetId="0" hidden="1">CRESM!$A$56:$K$91</definedName>
    <definedName name="_xlnm.Print_Area" localSheetId="0">CRESM!$A$1:$V$103</definedName>
    <definedName name="_xlnm.Print_Titles" localSheetId="0">CRESM!$55:$56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2" i="1" l="1"/>
  <c r="F64" i="1"/>
  <c r="V44" i="1"/>
  <c r="Q44" i="1"/>
  <c r="P44" i="1"/>
  <c r="O44" i="1"/>
  <c r="N44" i="1"/>
  <c r="L44" i="1"/>
  <c r="J44" i="1"/>
  <c r="E44" i="1"/>
  <c r="D44" i="1"/>
  <c r="C44" i="1"/>
  <c r="B44" i="1"/>
  <c r="G27" i="1"/>
  <c r="G4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18.349.999,56 - 4.380,00 (anulado em 01/04 res. médica) - 4.380,00 (anulado em 08/05 res. médica)
8.966,28 (anulado em 18/06 res. médica)
10.976,28 (anulado em 18/06 res. médica)
-10.976,28 (anulado em 26/08 res. medica) - 8.760,63 (anulado em 26/08 res. medica)
- 8.760,00 (anulado em 18/09 res. médica)
-2.705.876,93 (anulado 17/10 adequação de valores do 11° TA)
- 1.187,70 (anulado 17/10 adequação de valores do 11° TA)
- 8.760,00(Anulado em 27/11 res. médica ref agosto)- 7.512,95 (Anulado em 27/11 res. médica ref. setembro)
- 4.536,67 glosa em 27/11/25 planisa agosto/25</t>
        </r>
      </text>
    </comment>
    <comment ref="D27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17.827.037,88 (11.827.489,12 + 57.202,80 + 5.913.744,56 + 28.601,40) 
 - 4.536,67 glosa em 27/11/25 planisa setembro/25
</t>
        </r>
      </text>
    </comment>
    <comment ref="L27" authorId="0" shapeId="0" xr:uid="{00000000-0006-0000-0000-000003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energia janeiro/25</t>
        </r>
      </text>
    </comment>
    <comment ref="L28" authorId="0" shapeId="0" xr:uid="{00000000-0006-0000-0000-000004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conforme consolidado de fevereiro/25</t>
        </r>
      </text>
    </comment>
    <comment ref="E32" authorId="0" shapeId="0" xr:uid="{00000000-0006-0000-0000-000005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</t>
        </r>
      </text>
    </comment>
    <comment ref="E33" authorId="0" shapeId="0" xr:uid="{00000000-0006-0000-0000-000006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
</t>
        </r>
      </text>
    </comment>
    <comment ref="D36" authorId="0" shapeId="0" xr:uid="{00000000-0006-0000-0000-000007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(5.913.744,56 + 28.601,40 + 47.360,00)</t>
        </r>
      </text>
    </comment>
  </commentList>
</comments>
</file>

<file path=xl/sharedStrings.xml><?xml version="1.0" encoding="utf-8"?>
<sst xmlns="http://schemas.openxmlformats.org/spreadsheetml/2006/main" count="160" uniqueCount="104">
  <si>
    <t>Relatório Resumido da Execução Orçamentária e Financeira por Contrato de Gestão</t>
  </si>
  <si>
    <t>Mês/Ano: Janeiro a Novembro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</si>
  <si>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</si>
  <si>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</si>
  <si>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</si>
  <si>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</si>
  <si>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</si>
  <si>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</si>
  <si>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 - 11° Termo Aditivo (80739176)</t>
  </si>
  <si>
    <t>Previsão de Repasse Mensal do Contrato de Gestão/ADITIVO - 9º TA Custeio : R$ 3.001.551,80; Residência Médica março/2024 a fevereiro/2025 (R$ 7.704,42) e de março 2025 a fevereiro/2026 (R$ 14.300,70); 11° TA Custeio: R$ 3.403.414,71 + Residência Médica 01/10/2025 a 28/02/2026 (R$ 15.721,80).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</si>
  <si>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</si>
  <si>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</si>
  <si>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</si>
  <si>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</si>
  <si>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</si>
  <si>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</si>
  <si>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</si>
  <si>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</si>
  <si>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</si>
  <si>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</si>
  <si>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</si>
  <si>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</si>
  <si>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</si>
  <si>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</si>
  <si>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</si>
  <si>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</si>
  <si>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</si>
  <si>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</si>
  <si>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</si>
  <si>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</si>
  <si>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</si>
  <si>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</si>
  <si>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</si>
  <si>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</si>
  <si>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</si>
  <si>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</si>
  <si>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</si>
  <si>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</si>
  <si>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0,00</t>
  </si>
  <si>
    <t>jun/25</t>
  </si>
  <si>
    <t>jul/25</t>
  </si>
  <si>
    <t>ago/25</t>
  </si>
  <si>
    <t>set/25</t>
  </si>
  <si>
    <t>-</t>
  </si>
  <si>
    <t>out/25</t>
  </si>
  <si>
    <t>nov/25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</si>
  <si>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</si>
  <si>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</si>
  <si>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</si>
  <si>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</si>
  <si>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</si>
  <si>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</si>
  <si>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</si>
  <si>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</si>
  <si>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</si>
  <si>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</si>
  <si>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</si>
  <si>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</si>
  <si>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</si>
  <si>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</si>
  <si>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</si>
  <si>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planisa</t>
  </si>
  <si>
    <t>3.3.50.85.02</t>
  </si>
  <si>
    <t>ago-25</t>
  </si>
  <si>
    <t>out-25</t>
  </si>
  <si>
    <t>SES/CGC/SUPECC-19837.</t>
  </si>
  <si>
    <t>set-25</t>
  </si>
  <si>
    <t>Valor provisionado para ajuste posterior planisa e energia</t>
  </si>
  <si>
    <t>201300010015939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</si>
  <si>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</si>
  <si>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</si>
  <si>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</si>
  <si>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</si>
  <si>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</si>
  <si>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</si>
  <si>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</si>
  <si>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t>Nota Explcativa:                                                                                                                                                                                                                                                                                                                                                                           Valor Estimado no Contrato de Gestão (9° TA) = Custeio (R$ 3.001.551,80) + Residência Médica março/2024 a fevereiro/2025 (R$ 7.704,42) + Auxílio Moradia + Servidor Cedido + Apostilamento.
Valor Estimado no Contrato de Gestão (9° TA) = Custeio (R$ 3.001.551,80) + Residência Médica março 2025 a fevereiro/2026 (R$ 14.300,70) + Auxílio Moradia + Servidor Cedido + Apostilamento.
Valor Estimado no Contrato de Gestão (11° TA) = Custeio ( R$ 3.403.414,71) + Residência Médica 01/10/2025 a 28/02/2026 (R$ 15.721,80)  + Auxílio Moradia + Servidor Cedido + Apostilamento.
1. Valor Mensal Estimado no Contrato de Gestão - Custeio = Custeio (R$ 3.001.551,80); Custeio a partir de outubro/25 (R$ 3.403.414,71</t>
    </r>
    <r>
      <rPr>
        <sz val="10"/>
        <color rgb="FF000000"/>
        <rFont val="Calibri"/>
        <charset val="1"/>
      </rPr>
      <t>)</t>
    </r>
    <r>
      <rPr>
        <b/>
        <sz val="10"/>
        <color rgb="FF000000"/>
        <rFont val="Calibri"/>
        <charset val="1"/>
      </rPr>
      <t xml:space="preserve"> + Gratificação do Supervisor, Coordenador, Preceptor e Tutor da COREME + Despesa de custeio diverso por Residente COREME (R$ 7.704,42 de março/2024 a fevereiro/2025; R$ 14.300,70 de março/2025 a fevereiro/2026; R$ 15.721,80 a partir de outubro/25 )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Anulação parcial em 18/06/2025 do valor de R$ 8.966,28 (referente à março/25) da nota de empenho 2025.2850.066.00079.002 (76025032), conforme Solicitação de liquidação e pagamento (73728238); Anulação parcial em 18/06/2025 no valor de R$ 10.976,28 (referente à abril/25) da nota de empenho 2025.2850.066.00079.003 (76026814), conforme Solicitação de liquidação e pagamento (74931218); Anulação parcial em 26/08/25 no valor de R$ 10.976,28 (referente à maio/25) da nota de empenho 2025.2850.066.00079.004 (78813320), conforme Solicitação de liquidação e pagamento (76524177). Anulação parcial em 26/08/25 no valor de R$ 8.760,63 (referente à junho/25) da nota de empenho 2025.2850.066.00079.005 (78813423), conforme Solicitação de liquidação e pagamento (77641603).  Anulação  parcial em 18/09/2025 no valor de R$ 8.760,00 (referente à julho/25) da nota de empenho 2025.2850.066.00158.001 ( 79928765), conforme Solicitação de Liquidação e Pagamento (78591255); Anulação em 17/10/25 de adequação de valores do 11° TA, valor total R$ 2.707.064,63 (R$ 2.705.876,93 - 2025.2850.066.00157.001; R$ 1.187,70 - 2025.2850.066.00158.002). Anulação de empenho para adequação dos valores orçamentários, considerando a cláusula 6.1 do 11º Termo Aditivo (81251774); Anulação de empenho 2025.2850.066.00149.001 no  valor de R$ 8.760,00 em 27/11/25 referente à Res. Médica de agosto/25; Anulação de empenho 2025.2850.066.00149.003 no  valor de R$ 7.512,95 em 27/11/25 referente à Res. Médica de setembro/25; Anulação de empenho 2025.2850.066.00149.002 no valor de R$ 4.536,67 referente à Planisa de agosto/25; Anulação de empenho 2025.2850.066.00180.001 no valor de R$ 4.536,67 referente à Planisa de setembro/25 (83065256).                                                                                                                                                            
3. Valor informado pela área técnica - GFIN (202500010016855).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conforme Solicitação de Liquidação e Pagamento Consolidado SEI Nº 74931218 (Referência Abril/2025);  valor conforme Solicitação de Liquidação e Pagamento Consolidado SEI Nº 76524177 (Referência Maio/2025); valor conforme Solicitação de Liquidação e Pagamento Consolidado SEI N° 77641603 (Referência Junho/2025); valor conforme Solicitação de Liquidação e Pagamento Consolidado SEI Nº 78591255 (Referência Julho/2025). Valor conforme Solicitação de Liquidação e Pagamento Consolidado SEI Nº 80101180 (Referência Agosto/2025); Valor conforme Solicitação de Liquidação e Pagamento Consolidado SEI Nº 81528734 (Referência Setembro/2025); Valor provisionado conforme Solicitação de Liquidação e Pagamento SEI Nº 80544865 (Referência Outubro/2025); Valor provisionado conforme Solicitação de Liquidação e Pagamento SEI Nº  (Referência Novembro/2025). Valor aplicado com valor estimado - ajuste será realizado posteriormente, quando informado pela SES/CGC/SUPECC - 19837.                                                                                                                                                                                   
                                                                                                                                                                                                                                                                                                                                                                                      Conforme diretrizes descritas no Despacho 2688 (SEI Nº 65101374), Processo SEI Nº 202400010067105, o valor dos Servidores Cedidos, Auxílio Moradia, Bolsa de Residência médica e Gratificação de Servidores Estatutários serão apenas de caráter informativo de acordo com o Processo N° 202100010024770. Segue:
Bolsas Residentes da referência junho/25 no valor de R$ 4.434,59 (76594774); Bolsas Residentes da referência julho/25 no valor de R$ 4.434,59 (77954025); Bolsas Residentes da referência agosto/25 no valor de R$ 4.434,59 (79378879); Bolsas Residentes da referência setembro/25 no valor de R$ 4.434,59 (80669318); Bolsas Residentes da referência outubro/25 no valor de R$ 4.434,59 (82168130); Bolsas Residentes da referência Novembro/25 no valor de R$ 4.434,59 (82951065)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  </r>
  </si>
  <si>
    <t>Fonte: Contratos de Gestão e Aditivos contidos no processo e Portal Transparência: saude.go.gov.br  e Sistema SIOFINET - Portal.go.gov.br.</t>
  </si>
  <si>
    <t>Demonstrativo de investimento repassados no período de janeiro a novembro/2025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</si>
  <si>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</si>
  <si>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</si>
  <si>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</si>
  <si>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</si>
  <si>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</si>
  <si>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</si>
  <si>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</si>
  <si>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</si>
  <si>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</si>
  <si>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</si>
  <si>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</si>
  <si>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Periféricos do Sistema de Refrigeração VRF.</t>
  </si>
  <si>
    <t>202400010083195</t>
  </si>
  <si>
    <t>2025.2850.161.00046.001</t>
  </si>
  <si>
    <t>Aquisição de 02 (dois) Oxímetros de Pulso.</t>
  </si>
  <si>
    <t>202500010005289</t>
  </si>
  <si>
    <t>2025.2850.161.00167.001</t>
  </si>
  <si>
    <t>Aquisição de 150 (cento e cinquenta) travesseiros.</t>
  </si>
  <si>
    <t>202500010008569</t>
  </si>
  <si>
    <t>2025.2850.161.00176.002</t>
  </si>
  <si>
    <t>Aquisição de 02 (dois) tablets 4 G</t>
  </si>
  <si>
    <t>202500010008573</t>
  </si>
  <si>
    <t>2025.2850.161.00264.001</t>
  </si>
  <si>
    <t>Aquisição de 160 (cento e sessenta) colchões hospitalares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</si>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</sst>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0.00_);[Red]\(0.00\)"/>
    <numFmt numFmtId="169" formatCode="[$-416]mmm\-yy;@"/>
    <numFmt numFmtId="170" formatCode="&quot;R$&quot;#,##0.00;[Red]\-&quot;R$&quot;#,##0.00"/>
  </numFmts>
  <fonts count="15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name val="Arial"/>
      <charset val="134"/>
    </font>
    <font>
      <b/>
      <sz val="9"/>
      <name val="Arial"/>
    </font>
    <font>
      <sz val="9"/>
      <name val="Arial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</borders>
  <cellStyleXfs count="4">
    <xf numFmtId="0" fontId="0" fillId="0" borderId="0"/>
    <xf numFmtId="164" fontId="11" fillId="0" borderId="0" applyBorder="0" applyAlignment="0" applyProtection="0"/>
    <xf numFmtId="0" fontId="14" fillId="0" borderId="0"/>
    <xf numFmtId="0" fontId="14" fillId="0" borderId="0"/>
  </cellStyleXfs>
  <cellXfs count="13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66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66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66" fontId="2" fillId="4" borderId="15" xfId="0" applyNumberFormat="1" applyFont="1" applyFill="1" applyBorder="1" applyAlignment="1">
      <alignment horizontal="righ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0" fontId="4" fillId="4" borderId="10" xfId="0" applyFont="1" applyFill="1" applyBorder="1" applyAlignment="1">
      <alignment horizontal="right" wrapText="1"/>
    </xf>
    <xf numFmtId="0" fontId="2" fillId="5" borderId="15" xfId="0" applyFont="1" applyFill="1" applyBorder="1" applyAlignment="1">
      <alignment wrapText="1"/>
    </xf>
    <xf numFmtId="166" fontId="4" fillId="5" borderId="16" xfId="0" applyNumberFormat="1" applyFont="1" applyFill="1" applyBorder="1" applyAlignment="1">
      <alignment horizontal="right" wrapText="1"/>
    </xf>
    <xf numFmtId="166" fontId="4" fillId="5" borderId="17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1" xfId="0" applyNumberFormat="1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4" fillId="3" borderId="21" xfId="0" applyFont="1" applyFill="1" applyBorder="1" applyAlignment="1">
      <alignment horizontal="center" vertical="center" wrapText="1"/>
    </xf>
    <xf numFmtId="167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21" xfId="0" applyNumberFormat="1" applyFont="1" applyBorder="1" applyAlignment="1">
      <alignment horizontal="right" wrapText="1"/>
    </xf>
    <xf numFmtId="0" fontId="2" fillId="0" borderId="21" xfId="0" applyFont="1" applyBorder="1" applyAlignment="1">
      <alignment horizontal="right" wrapText="1"/>
    </xf>
    <xf numFmtId="4" fontId="2" fillId="0" borderId="21" xfId="0" applyNumberFormat="1" applyFont="1" applyBorder="1" applyAlignment="1">
      <alignment horizontal="right" wrapText="1"/>
    </xf>
    <xf numFmtId="167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66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66" fontId="2" fillId="4" borderId="17" xfId="0" applyNumberFormat="1" applyFont="1" applyFill="1" applyBorder="1" applyAlignment="1">
      <alignment horizontal="right" wrapText="1"/>
    </xf>
    <xf numFmtId="166" fontId="4" fillId="4" borderId="17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8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169" fontId="2" fillId="0" borderId="11" xfId="0" applyNumberFormat="1" applyFont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4" fillId="3" borderId="18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vertical="center" wrapText="1"/>
    </xf>
    <xf numFmtId="49" fontId="5" fillId="0" borderId="11" xfId="1" applyNumberFormat="1" applyFont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1" xfId="1" applyNumberFormat="1" applyFont="1" applyFill="1" applyBorder="1" applyAlignment="1" applyProtection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14" fontId="2" fillId="4" borderId="20" xfId="0" applyNumberFormat="1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70" fontId="9" fillId="0" borderId="11" xfId="0" applyNumberFormat="1" applyFont="1" applyBorder="1" applyAlignment="1">
      <alignment horizontal="center" vertical="center" wrapText="1"/>
    </xf>
    <xf numFmtId="170" fontId="9" fillId="4" borderId="11" xfId="0" applyNumberFormat="1" applyFont="1" applyFill="1" applyBorder="1" applyAlignment="1">
      <alignment horizontal="center" vertical="center" wrapText="1"/>
    </xf>
    <xf numFmtId="170" fontId="10" fillId="7" borderId="11" xfId="0" applyNumberFormat="1" applyFont="1" applyFill="1" applyBorder="1" applyAlignment="1">
      <alignment horizontal="center" vertical="center" wrapText="1"/>
    </xf>
    <xf numFmtId="0" fontId="2" fillId="0" borderId="18" xfId="0" quotePrefix="1" applyFont="1" applyBorder="1" applyAlignment="1">
      <alignment horizontal="center" vertical="center" wrapText="1"/>
    </xf>
    <xf numFmtId="0" fontId="2" fillId="4" borderId="18" xfId="0" quotePrefix="1" applyFont="1" applyFill="1" applyBorder="1" applyAlignment="1">
      <alignment horizontal="center" vertical="center" wrapText="1"/>
    </xf>
    <xf numFmtId="0" fontId="2" fillId="4" borderId="11" xfId="0" quotePrefix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">
    <cellStyle name="Moeda 3 6" xfId="3" xr:uid="{00000000-0005-0000-0000-000032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36"/>
  <sheetViews>
    <sheetView tabSelected="1" topLeftCell="E71" zoomScaleNormal="100" workbookViewId="0">
      <selection activeCell="O82" sqref="O82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90" t="s">
        <v>1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91" t="s">
        <v>2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</row>
    <row r="6" spans="1:22">
      <c r="A6" s="92" t="s">
        <v>3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93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3"/>
      <c r="P7" s="3"/>
      <c r="Q7" s="3"/>
      <c r="R7" s="3"/>
      <c r="S7" s="3"/>
      <c r="T7" s="3"/>
      <c r="U7" s="3"/>
      <c r="V7" s="3"/>
    </row>
    <row r="8" spans="1:22">
      <c r="A8" s="91" t="s">
        <v>4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</row>
    <row r="9" spans="1:22">
      <c r="A9" s="92" t="s">
        <v>5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93"/>
      <c r="B10" s="93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3"/>
      <c r="P10" s="3"/>
      <c r="Q10" s="3"/>
      <c r="R10" s="3"/>
      <c r="S10" s="3"/>
      <c r="T10" s="3"/>
      <c r="U10" s="3"/>
      <c r="V10" s="3"/>
    </row>
    <row r="11" spans="1:22">
      <c r="A11" s="91" t="s">
        <v>6</v>
      </c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</row>
    <row r="12" spans="1:22" ht="9" customHeight="1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94" t="s">
        <v>7</v>
      </c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</row>
    <row r="14" spans="1:22" ht="33.75" customHeight="1">
      <c r="A14" s="94" t="s">
        <v>8</v>
      </c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</row>
    <row r="15" spans="1:22" ht="8.25" customHeight="1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4"/>
      <c r="Q15" s="4"/>
      <c r="R15" s="4"/>
      <c r="S15" s="4"/>
      <c r="T15" s="4"/>
      <c r="U15" s="4"/>
      <c r="V15" s="4"/>
    </row>
    <row r="16" spans="1:22" ht="15.75" customHeight="1">
      <c r="A16" s="94" t="s">
        <v>9</v>
      </c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</row>
    <row r="17" spans="1:22" ht="25.5" customHeight="1">
      <c r="A17" s="94" t="s">
        <v>10</v>
      </c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</row>
    <row r="18" spans="1:22" ht="15.75" customHeight="1">
      <c r="A18" s="96" t="s">
        <v>11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</row>
    <row r="19" spans="1:22" ht="15.75" customHeight="1">
      <c r="A19" s="131" t="s">
        <v>12</v>
      </c>
      <c r="B19" s="5"/>
      <c r="C19" s="97" t="s">
        <v>13</v>
      </c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</row>
    <row r="20" spans="1:22" ht="98.25" customHeight="1">
      <c r="A20" s="131"/>
      <c r="B20" s="132" t="s">
        <v>14</v>
      </c>
      <c r="C20" s="98" t="s">
        <v>15</v>
      </c>
      <c r="D20" s="98" t="s">
        <v>16</v>
      </c>
      <c r="E20" s="98"/>
      <c r="F20" s="98"/>
      <c r="G20" s="98" t="s">
        <v>17</v>
      </c>
      <c r="H20" s="98"/>
      <c r="I20" s="98"/>
      <c r="J20" s="41" t="s">
        <v>18</v>
      </c>
      <c r="K20" s="98" t="s">
        <v>19</v>
      </c>
      <c r="L20" s="98"/>
      <c r="M20" s="98"/>
      <c r="N20" s="98"/>
      <c r="O20" s="99" t="s">
        <v>20</v>
      </c>
      <c r="P20" s="99"/>
      <c r="Q20" s="64" t="s">
        <v>21</v>
      </c>
      <c r="R20" s="98" t="s">
        <v>22</v>
      </c>
      <c r="S20" s="98"/>
      <c r="T20" s="98" t="s">
        <v>23</v>
      </c>
      <c r="U20" s="98"/>
      <c r="V20" s="98" t="s">
        <v>24</v>
      </c>
    </row>
    <row r="21" spans="1:22" ht="42" customHeight="1">
      <c r="A21" s="131"/>
      <c r="B21" s="132"/>
      <c r="C21" s="98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98"/>
    </row>
    <row r="22" spans="1:22">
      <c r="A22" s="7" t="s">
        <v>30</v>
      </c>
      <c r="B22" s="8">
        <v>3009256.22</v>
      </c>
      <c r="C22" s="8">
        <v>3009256.22</v>
      </c>
      <c r="D22" s="9">
        <v>15564925.84</v>
      </c>
      <c r="E22" s="8"/>
      <c r="F22" s="8"/>
      <c r="G22" s="8">
        <v>5733103.5999999996</v>
      </c>
      <c r="H22" s="8"/>
      <c r="I22" s="8"/>
      <c r="J22" s="42">
        <v>0</v>
      </c>
      <c r="K22" s="43" t="s">
        <v>30</v>
      </c>
      <c r="L22" s="44">
        <v>2851551.8</v>
      </c>
      <c r="M22" s="44"/>
      <c r="N22" s="44"/>
      <c r="O22" s="45"/>
      <c r="P22" s="45">
        <v>685.4</v>
      </c>
      <c r="Q22" s="45"/>
      <c r="R22" s="46">
        <v>93386.39</v>
      </c>
      <c r="S22" s="46"/>
      <c r="T22" s="46"/>
      <c r="U22" s="46"/>
      <c r="V22" s="44">
        <v>2945623.59</v>
      </c>
    </row>
    <row r="23" spans="1:22">
      <c r="A23" s="10" t="s">
        <v>31</v>
      </c>
      <c r="B23" s="11">
        <v>3009256.22</v>
      </c>
      <c r="C23" s="12">
        <v>3009256.22</v>
      </c>
      <c r="D23" s="13"/>
      <c r="E23" s="8">
        <v>99990.46</v>
      </c>
      <c r="F23" s="8"/>
      <c r="G23" s="13">
        <v>2881551.8</v>
      </c>
      <c r="H23" s="13"/>
      <c r="I23" s="8"/>
      <c r="J23" s="42">
        <v>0</v>
      </c>
      <c r="K23" s="43" t="s">
        <v>31</v>
      </c>
      <c r="L23" s="44">
        <v>2881551.8</v>
      </c>
      <c r="M23" s="46"/>
      <c r="N23" s="44"/>
      <c r="O23" s="45"/>
      <c r="P23" s="45"/>
      <c r="Q23" s="45"/>
      <c r="R23" s="46"/>
      <c r="S23" s="46"/>
      <c r="T23" s="46"/>
      <c r="U23" s="46"/>
      <c r="V23" s="44">
        <v>2881551.8</v>
      </c>
    </row>
    <row r="24" spans="1:22">
      <c r="A24" s="14" t="s">
        <v>31</v>
      </c>
      <c r="B24" s="8"/>
      <c r="C24" s="15"/>
      <c r="D24" s="13"/>
      <c r="E24" s="8"/>
      <c r="F24" s="8"/>
      <c r="G24" s="13"/>
      <c r="H24" s="13"/>
      <c r="I24" s="8"/>
      <c r="J24" s="47"/>
      <c r="K24" s="48">
        <v>45717</v>
      </c>
      <c r="L24" s="49">
        <v>2881551.8</v>
      </c>
      <c r="M24" s="50"/>
      <c r="N24" s="49"/>
      <c r="O24" s="51"/>
      <c r="P24" s="51"/>
      <c r="Q24" s="51"/>
      <c r="R24" s="50"/>
      <c r="S24" s="50"/>
      <c r="T24" s="50"/>
      <c r="U24" s="50"/>
      <c r="V24" s="49">
        <v>2881551.8</v>
      </c>
    </row>
    <row r="25" spans="1:22">
      <c r="A25" s="16">
        <v>45717</v>
      </c>
      <c r="B25" s="17">
        <v>3015852.5</v>
      </c>
      <c r="C25" s="18">
        <v>3015852.5</v>
      </c>
      <c r="D25" s="19"/>
      <c r="E25" s="20">
        <v>2498</v>
      </c>
      <c r="F25" s="19"/>
      <c r="G25" s="20">
        <v>3008967.47</v>
      </c>
      <c r="H25" s="20">
        <v>102488.46</v>
      </c>
      <c r="I25" s="19"/>
      <c r="J25" s="52">
        <v>0</v>
      </c>
      <c r="K25" s="48">
        <v>45658</v>
      </c>
      <c r="L25" s="53">
        <v>127415.67</v>
      </c>
      <c r="M25" s="53">
        <v>102488.46</v>
      </c>
      <c r="N25" s="54"/>
      <c r="O25" s="54"/>
      <c r="P25" s="54"/>
      <c r="Q25" s="54"/>
      <c r="R25" s="54"/>
      <c r="S25" s="54"/>
      <c r="T25" s="54"/>
      <c r="U25" s="54"/>
      <c r="V25" s="53">
        <v>229904.13</v>
      </c>
    </row>
    <row r="26" spans="1:22">
      <c r="A26" s="16">
        <v>45717</v>
      </c>
      <c r="B26" s="21"/>
      <c r="C26" s="22"/>
      <c r="D26" s="19"/>
      <c r="E26" s="19"/>
      <c r="F26" s="19"/>
      <c r="G26" s="19"/>
      <c r="H26" s="19"/>
      <c r="I26" s="19"/>
      <c r="J26" s="55"/>
      <c r="K26" s="56" t="s">
        <v>32</v>
      </c>
      <c r="L26" s="53">
        <v>44679.519999999997</v>
      </c>
      <c r="M26" s="54"/>
      <c r="N26" s="54"/>
      <c r="O26" s="54"/>
      <c r="P26" s="54"/>
      <c r="Q26" s="54"/>
      <c r="R26" s="54"/>
      <c r="S26" s="54"/>
      <c r="T26" s="54"/>
      <c r="U26" s="54"/>
      <c r="V26" s="53">
        <v>44679.519999999997</v>
      </c>
    </row>
    <row r="27" spans="1:22">
      <c r="A27" s="23" t="s">
        <v>32</v>
      </c>
      <c r="B27" s="17">
        <v>3015852.5</v>
      </c>
      <c r="C27" s="18">
        <v>3015852.5</v>
      </c>
      <c r="D27" s="20">
        <v>17822501.210000001</v>
      </c>
      <c r="E27" s="20"/>
      <c r="F27" s="19"/>
      <c r="G27" s="20">
        <f>SUM(3324.42,2876872.28,53109.17,25908.75,53109.17,13781.66,44679.52)</f>
        <v>3070784.9699999997</v>
      </c>
      <c r="H27" s="19"/>
      <c r="I27" s="19"/>
      <c r="J27" s="52">
        <v>0</v>
      </c>
      <c r="K27" s="57" t="s">
        <v>33</v>
      </c>
      <c r="L27" s="53">
        <v>25908.75</v>
      </c>
      <c r="M27" s="54"/>
      <c r="N27" s="54"/>
      <c r="O27" s="54"/>
      <c r="P27" s="54"/>
      <c r="Q27" s="54"/>
      <c r="R27" s="54"/>
      <c r="S27" s="54"/>
      <c r="T27" s="54"/>
      <c r="U27" s="54"/>
      <c r="V27" s="53">
        <v>25908.75</v>
      </c>
    </row>
    <row r="28" spans="1:22">
      <c r="A28" s="23" t="s">
        <v>32</v>
      </c>
      <c r="B28" s="21"/>
      <c r="C28" s="22"/>
      <c r="D28" s="19"/>
      <c r="E28" s="19"/>
      <c r="F28" s="19"/>
      <c r="G28" s="19"/>
      <c r="H28" s="19"/>
      <c r="I28" s="19"/>
      <c r="J28" s="55"/>
      <c r="K28" s="56" t="s">
        <v>34</v>
      </c>
      <c r="L28" s="53">
        <v>123324.42</v>
      </c>
      <c r="M28" s="54"/>
      <c r="N28" s="54"/>
      <c r="O28" s="54"/>
      <c r="P28" s="54"/>
      <c r="Q28" s="54"/>
      <c r="R28" s="54"/>
      <c r="S28" s="54"/>
      <c r="T28" s="54"/>
      <c r="U28" s="54"/>
      <c r="V28" s="53">
        <v>123324.42</v>
      </c>
    </row>
    <row r="29" spans="1:22">
      <c r="A29" s="23" t="s">
        <v>32</v>
      </c>
      <c r="B29" s="21"/>
      <c r="C29" s="22"/>
      <c r="D29" s="19"/>
      <c r="E29" s="19"/>
      <c r="F29" s="19"/>
      <c r="G29" s="19"/>
      <c r="H29" s="19"/>
      <c r="I29" s="19"/>
      <c r="J29" s="55"/>
      <c r="K29" s="56" t="s">
        <v>32</v>
      </c>
      <c r="L29" s="53">
        <v>2836872.28</v>
      </c>
      <c r="M29" s="54"/>
      <c r="N29" s="54"/>
      <c r="O29" s="54"/>
      <c r="P29" s="54"/>
      <c r="Q29" s="54"/>
      <c r="R29" s="54"/>
      <c r="S29" s="54"/>
      <c r="T29" s="54"/>
      <c r="U29" s="54"/>
      <c r="V29" s="53">
        <v>2836872.28</v>
      </c>
    </row>
    <row r="30" spans="1:22">
      <c r="A30" s="23" t="s">
        <v>32</v>
      </c>
      <c r="B30" s="21"/>
      <c r="C30" s="22"/>
      <c r="D30" s="19"/>
      <c r="E30" s="19"/>
      <c r="F30" s="19"/>
      <c r="G30" s="19"/>
      <c r="H30" s="19"/>
      <c r="I30" s="19"/>
      <c r="J30" s="20"/>
      <c r="K30" s="56" t="s">
        <v>35</v>
      </c>
      <c r="L30" s="53">
        <v>2921551.8</v>
      </c>
      <c r="M30" s="54"/>
      <c r="N30" s="54"/>
      <c r="O30" s="54"/>
      <c r="P30" s="54"/>
      <c r="Q30" s="54"/>
      <c r="R30" s="54"/>
      <c r="S30" s="54"/>
      <c r="T30" s="54"/>
      <c r="U30" s="54"/>
      <c r="V30" s="53">
        <v>2921551.8</v>
      </c>
    </row>
    <row r="31" spans="1:22">
      <c r="A31" s="23" t="s">
        <v>36</v>
      </c>
      <c r="B31" s="17">
        <v>3015852.5</v>
      </c>
      <c r="C31" s="18">
        <v>3015852.5</v>
      </c>
      <c r="D31" s="19"/>
      <c r="E31" s="20"/>
      <c r="F31" s="19"/>
      <c r="G31" s="20">
        <v>3130210.64</v>
      </c>
      <c r="H31" s="19"/>
      <c r="I31" s="19"/>
      <c r="J31" s="58">
        <v>0</v>
      </c>
      <c r="K31" s="59" t="s">
        <v>37</v>
      </c>
      <c r="L31" s="53">
        <v>125334.42</v>
      </c>
      <c r="M31" s="54"/>
      <c r="N31" s="54"/>
      <c r="O31" s="54"/>
      <c r="P31" s="54"/>
      <c r="Q31" s="54"/>
      <c r="R31" s="54"/>
      <c r="S31" s="54"/>
      <c r="T31" s="54"/>
      <c r="U31" s="54"/>
      <c r="V31" s="53">
        <v>125334.42</v>
      </c>
    </row>
    <row r="32" spans="1:22">
      <c r="A32" s="16">
        <v>45809</v>
      </c>
      <c r="B32" s="17">
        <v>3015852.5</v>
      </c>
      <c r="C32" s="18">
        <v>3015852.5</v>
      </c>
      <c r="D32" s="20">
        <v>3117687.54</v>
      </c>
      <c r="E32" s="20">
        <v>4207.5</v>
      </c>
      <c r="F32" s="19"/>
      <c r="G32" s="20">
        <v>2821379.34</v>
      </c>
      <c r="H32" s="20">
        <v>6643.5</v>
      </c>
      <c r="I32" s="19"/>
      <c r="J32" s="60" t="s">
        <v>38</v>
      </c>
      <c r="K32" s="61" t="s">
        <v>32</v>
      </c>
      <c r="L32" s="53">
        <v>123324.42</v>
      </c>
      <c r="M32" s="54"/>
      <c r="N32" s="54"/>
      <c r="O32" s="54"/>
      <c r="P32" s="54"/>
      <c r="Q32" s="54"/>
      <c r="R32" s="54"/>
      <c r="S32" s="54"/>
      <c r="T32" s="54"/>
      <c r="U32" s="54"/>
      <c r="V32" s="53">
        <v>123324.42</v>
      </c>
    </row>
    <row r="33" spans="1:22">
      <c r="A33" s="16">
        <v>45809</v>
      </c>
      <c r="B33" s="21"/>
      <c r="C33" s="22"/>
      <c r="D33" s="19"/>
      <c r="E33" s="20">
        <v>2436</v>
      </c>
      <c r="F33" s="19"/>
      <c r="G33" s="19"/>
      <c r="H33" s="19"/>
      <c r="I33" s="19"/>
      <c r="J33" s="19"/>
      <c r="K33" s="59" t="s">
        <v>39</v>
      </c>
      <c r="L33" s="53">
        <v>2881551.8</v>
      </c>
      <c r="M33" s="53">
        <v>4207.5</v>
      </c>
      <c r="N33" s="54"/>
      <c r="O33" s="54"/>
      <c r="P33" s="54"/>
      <c r="Q33" s="54"/>
      <c r="R33" s="54"/>
      <c r="S33" s="54"/>
      <c r="T33" s="54"/>
      <c r="U33" s="54"/>
      <c r="V33" s="53">
        <v>2885759.3</v>
      </c>
    </row>
    <row r="34" spans="1:22">
      <c r="A34" s="16">
        <v>45839</v>
      </c>
      <c r="B34" s="17">
        <v>3015852.5</v>
      </c>
      <c r="C34" s="18">
        <v>3015852.5</v>
      </c>
      <c r="D34" s="19">
        <v>0</v>
      </c>
      <c r="E34" s="19">
        <v>0</v>
      </c>
      <c r="F34" s="19"/>
      <c r="G34" s="20">
        <v>3025048.68</v>
      </c>
      <c r="H34" s="19"/>
      <c r="I34" s="19"/>
      <c r="J34" s="58" t="s">
        <v>38</v>
      </c>
      <c r="K34" s="61" t="s">
        <v>35</v>
      </c>
      <c r="L34" s="53">
        <v>83324.42</v>
      </c>
      <c r="M34" s="53"/>
      <c r="N34" s="54"/>
      <c r="O34" s="54"/>
      <c r="P34" s="54"/>
      <c r="Q34" s="54"/>
      <c r="R34" s="54"/>
      <c r="S34" s="54"/>
      <c r="T34" s="54"/>
      <c r="U34" s="54"/>
      <c r="V34" s="53">
        <v>83324.42</v>
      </c>
    </row>
    <row r="35" spans="1:22">
      <c r="A35" s="16">
        <v>45839</v>
      </c>
      <c r="B35" s="21"/>
      <c r="C35" s="22"/>
      <c r="D35" s="19"/>
      <c r="E35" s="19"/>
      <c r="F35" s="19"/>
      <c r="G35" s="19"/>
      <c r="H35" s="19"/>
      <c r="I35" s="19"/>
      <c r="J35" s="19"/>
      <c r="K35" s="59" t="s">
        <v>40</v>
      </c>
      <c r="L35" s="53">
        <v>2881551.8</v>
      </c>
      <c r="M35" s="53">
        <v>2436</v>
      </c>
      <c r="N35" s="54"/>
      <c r="O35" s="54"/>
      <c r="P35" s="54"/>
      <c r="Q35" s="54"/>
      <c r="R35" s="54"/>
      <c r="S35" s="54"/>
      <c r="T35" s="54"/>
      <c r="U35" s="54"/>
      <c r="V35" s="53">
        <v>2883987.8</v>
      </c>
    </row>
    <row r="36" spans="1:22">
      <c r="A36" s="23" t="s">
        <v>41</v>
      </c>
      <c r="B36" s="17">
        <v>3015852.5</v>
      </c>
      <c r="C36" s="18">
        <v>3015852.5</v>
      </c>
      <c r="D36" s="20">
        <v>5942345.96</v>
      </c>
      <c r="E36" s="20">
        <v>47360</v>
      </c>
      <c r="F36" s="19"/>
      <c r="G36" s="20">
        <v>3128095.9</v>
      </c>
      <c r="H36" s="20">
        <v>47360</v>
      </c>
      <c r="I36" s="19"/>
      <c r="J36" s="58">
        <v>4536.67</v>
      </c>
      <c r="K36" s="59" t="s">
        <v>39</v>
      </c>
      <c r="L36" s="53">
        <v>125540.07</v>
      </c>
      <c r="M36" s="53">
        <v>47360</v>
      </c>
      <c r="N36" s="54"/>
      <c r="O36" s="54"/>
      <c r="P36" s="54"/>
      <c r="Q36" s="54"/>
      <c r="R36" s="54"/>
      <c r="S36" s="54"/>
      <c r="T36" s="54"/>
      <c r="U36" s="54"/>
      <c r="V36" s="53">
        <v>172900.07</v>
      </c>
    </row>
    <row r="37" spans="1:22">
      <c r="A37" s="23" t="s">
        <v>41</v>
      </c>
      <c r="B37" s="21"/>
      <c r="C37" s="22"/>
      <c r="D37" s="19"/>
      <c r="E37" s="19"/>
      <c r="F37" s="19"/>
      <c r="G37" s="19"/>
      <c r="H37" s="19"/>
      <c r="I37" s="19"/>
      <c r="J37" s="19"/>
      <c r="K37" s="59" t="s">
        <v>41</v>
      </c>
      <c r="L37" s="53">
        <v>2881551.8</v>
      </c>
      <c r="M37" s="54"/>
      <c r="N37" s="54"/>
      <c r="O37" s="54"/>
      <c r="P37" s="54"/>
      <c r="Q37" s="54"/>
      <c r="R37" s="54"/>
      <c r="S37" s="54"/>
      <c r="T37" s="54"/>
      <c r="U37" s="54"/>
      <c r="V37" s="53">
        <v>2881551.8</v>
      </c>
    </row>
    <row r="38" spans="1:22">
      <c r="A38" s="23" t="s">
        <v>42</v>
      </c>
      <c r="B38" s="17">
        <v>3015852.5</v>
      </c>
      <c r="C38" s="18">
        <v>3015852.5</v>
      </c>
      <c r="D38" s="24" t="s">
        <v>43</v>
      </c>
      <c r="E38" s="19" t="s">
        <v>43</v>
      </c>
      <c r="F38" s="19"/>
      <c r="G38" s="19" t="s">
        <v>43</v>
      </c>
      <c r="H38" s="19" t="s">
        <v>43</v>
      </c>
      <c r="I38" s="19"/>
      <c r="J38" s="58">
        <v>4536.67</v>
      </c>
      <c r="K38" s="59" t="s">
        <v>40</v>
      </c>
      <c r="L38" s="53">
        <v>125540.7</v>
      </c>
      <c r="M38" s="54"/>
      <c r="N38" s="54"/>
      <c r="O38" s="54"/>
      <c r="P38" s="54"/>
      <c r="Q38" s="54"/>
      <c r="R38" s="54"/>
      <c r="S38" s="54"/>
      <c r="T38" s="54"/>
      <c r="U38" s="54"/>
      <c r="V38" s="53">
        <v>125540.7</v>
      </c>
    </row>
    <row r="39" spans="1:22">
      <c r="A39" s="23" t="s">
        <v>42</v>
      </c>
      <c r="B39" s="21"/>
      <c r="C39" s="22"/>
      <c r="D39" s="19"/>
      <c r="E39" s="19"/>
      <c r="F39" s="19"/>
      <c r="G39" s="19"/>
      <c r="H39" s="19"/>
      <c r="I39" s="19"/>
      <c r="J39" s="19"/>
      <c r="K39" s="61" t="s">
        <v>42</v>
      </c>
      <c r="L39" s="53">
        <v>2877015.13</v>
      </c>
      <c r="M39" s="54"/>
      <c r="N39" s="54"/>
      <c r="O39" s="54"/>
      <c r="P39" s="54"/>
      <c r="Q39" s="54"/>
      <c r="R39" s="54"/>
      <c r="S39" s="54"/>
      <c r="T39" s="54"/>
      <c r="U39" s="54"/>
      <c r="V39" s="53">
        <v>2877015.13</v>
      </c>
    </row>
    <row r="40" spans="1:22">
      <c r="A40" s="23" t="s">
        <v>44</v>
      </c>
      <c r="B40" s="17">
        <v>3419136.51</v>
      </c>
      <c r="C40" s="17">
        <v>3419136.51</v>
      </c>
      <c r="D40" s="24" t="s">
        <v>43</v>
      </c>
      <c r="E40" s="24" t="s">
        <v>43</v>
      </c>
      <c r="F40" s="19"/>
      <c r="G40" s="20">
        <v>3479882.07</v>
      </c>
      <c r="H40" s="19"/>
      <c r="I40" s="19"/>
      <c r="J40" s="35">
        <v>44536.67</v>
      </c>
      <c r="K40" s="61" t="s">
        <v>41</v>
      </c>
      <c r="L40" s="53">
        <v>121004.03</v>
      </c>
      <c r="M40" s="54"/>
      <c r="N40" s="54"/>
      <c r="O40" s="54"/>
      <c r="P40" s="54"/>
      <c r="Q40" s="54"/>
      <c r="R40" s="54"/>
      <c r="S40" s="54"/>
      <c r="T40" s="54"/>
      <c r="U40" s="54"/>
      <c r="V40" s="53">
        <v>121004.03</v>
      </c>
    </row>
    <row r="41" spans="1:22">
      <c r="A41" s="23" t="s">
        <v>44</v>
      </c>
      <c r="B41" s="21"/>
      <c r="C41" s="22"/>
      <c r="D41" s="19"/>
      <c r="E41" s="19"/>
      <c r="F41" s="19"/>
      <c r="G41" s="19"/>
      <c r="H41" s="19"/>
      <c r="I41" s="19"/>
      <c r="J41" s="19"/>
      <c r="K41" s="61" t="s">
        <v>44</v>
      </c>
      <c r="L41" s="53">
        <v>3358878.04</v>
      </c>
      <c r="M41" s="54"/>
      <c r="N41" s="54"/>
      <c r="O41" s="54"/>
      <c r="P41" s="54"/>
      <c r="Q41" s="54"/>
      <c r="R41" s="54"/>
      <c r="S41" s="54"/>
      <c r="T41" s="54"/>
      <c r="U41" s="54"/>
      <c r="V41" s="53">
        <v>3358878.04</v>
      </c>
    </row>
    <row r="42" spans="1:22">
      <c r="A42" s="16">
        <v>45962</v>
      </c>
      <c r="B42" s="17">
        <v>3419136.51</v>
      </c>
      <c r="C42" s="17">
        <v>3419136.51</v>
      </c>
      <c r="D42" s="20">
        <v>807989.12</v>
      </c>
      <c r="E42" s="19" t="s">
        <v>43</v>
      </c>
      <c r="F42" s="19"/>
      <c r="G42" s="20">
        <v>6891505.6299999999</v>
      </c>
      <c r="H42" s="19"/>
      <c r="I42" s="19"/>
      <c r="J42" s="35">
        <v>44536.67</v>
      </c>
      <c r="K42" s="61" t="s">
        <v>42</v>
      </c>
      <c r="L42" s="53">
        <v>126787.75</v>
      </c>
      <c r="M42" s="54"/>
      <c r="N42" s="54"/>
      <c r="O42" s="54"/>
      <c r="P42" s="54"/>
      <c r="Q42" s="54"/>
      <c r="R42" s="54"/>
      <c r="S42" s="54"/>
      <c r="T42" s="54"/>
      <c r="U42" s="54"/>
      <c r="V42" s="53">
        <v>126787.75</v>
      </c>
    </row>
    <row r="43" spans="1:22">
      <c r="A43" s="16">
        <v>45962</v>
      </c>
      <c r="B43" s="21"/>
      <c r="C43" s="22"/>
      <c r="D43" s="19"/>
      <c r="E43" s="19"/>
      <c r="F43" s="19"/>
      <c r="G43" s="19"/>
      <c r="H43" s="19"/>
      <c r="I43" s="19"/>
      <c r="J43" s="35"/>
      <c r="K43" s="59" t="s">
        <v>45</v>
      </c>
      <c r="L43" s="53">
        <v>3358878.04</v>
      </c>
      <c r="M43" s="54"/>
      <c r="N43" s="54"/>
      <c r="O43" s="54"/>
      <c r="P43" s="54"/>
      <c r="Q43" s="54"/>
      <c r="R43" s="54"/>
      <c r="S43" s="54"/>
      <c r="T43" s="54"/>
      <c r="U43" s="54"/>
      <c r="V43" s="53">
        <v>3358878.04</v>
      </c>
    </row>
    <row r="44" spans="1:22">
      <c r="A44" s="25"/>
      <c r="B44" s="26">
        <f>SUM(B22,B23,B25,B27,B31,B32,B34,B36,B38,B40,B42)</f>
        <v>33967752.960000001</v>
      </c>
      <c r="C44" s="27">
        <f>SUM(C22,C23,C25,C28,C27,C31,C32,C34,C36,C38,C40,C42)</f>
        <v>33967752.960000001</v>
      </c>
      <c r="D44" s="27">
        <f>SUM(D22,D27,D32,D36,D42)</f>
        <v>43255449.670000002</v>
      </c>
      <c r="E44" s="27">
        <f>SUM(E22:E36)</f>
        <v>156491.96000000002</v>
      </c>
      <c r="F44" s="27"/>
      <c r="G44" s="27">
        <f>SUM(G22,G23,G25,G27,G31,G32,G34,G36,G40,G42)</f>
        <v>37170530.100000001</v>
      </c>
      <c r="H44" s="27">
        <v>156491.96</v>
      </c>
      <c r="I44" s="27"/>
      <c r="J44" s="27">
        <f>(SUM(J22,J23,J25,J27,J31,J32,J34,J36,J38,J40,J42,))</f>
        <v>98146.68</v>
      </c>
      <c r="K44" s="27"/>
      <c r="L44" s="27">
        <f>SUM(L22,L23,L24,L25,,L27,L28,L29,L30,L26,L31,L32,L33,L34,L35,L36,L37,L38,L39,L40,L41,L42,L43)</f>
        <v>33764690.259999998</v>
      </c>
      <c r="M44" s="27">
        <v>156491.96</v>
      </c>
      <c r="N44" s="27">
        <f>SUM(N22:N23)</f>
        <v>0</v>
      </c>
      <c r="O44" s="27">
        <f>SUM(O22:O23)</f>
        <v>0</v>
      </c>
      <c r="P44" s="27">
        <f>SUM(P22:P23)</f>
        <v>685.4</v>
      </c>
      <c r="Q44" s="27">
        <f>SUM(Q22:Q23)</f>
        <v>0</v>
      </c>
      <c r="R44" s="27">
        <v>93386.39</v>
      </c>
      <c r="S44" s="27"/>
      <c r="T44" s="27"/>
      <c r="U44" s="27"/>
      <c r="V44" s="27">
        <f>SUM(V22,V23,V24,V25,V26,V27,V28,V29,V30,V31,V32,V33,V34,V35,V36,V37,V38,V39,V40,V41,V42,V43)</f>
        <v>34015254.010000005</v>
      </c>
    </row>
    <row r="45" spans="1:22">
      <c r="A45" s="28"/>
      <c r="B45" s="28"/>
      <c r="C45" s="29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2" ht="48.75" customHeight="1">
      <c r="A46" s="100" t="s">
        <v>46</v>
      </c>
      <c r="B46" s="100"/>
      <c r="C46" s="100"/>
      <c r="D46" s="100"/>
      <c r="E46" s="100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65"/>
      <c r="T46" s="28"/>
      <c r="U46" s="28"/>
      <c r="V46" s="28"/>
    </row>
    <row r="47" spans="1:22" ht="15" customHeight="1">
      <c r="A47" s="102" t="s">
        <v>47</v>
      </c>
      <c r="B47" s="102"/>
      <c r="C47" s="102"/>
      <c r="D47" s="102"/>
      <c r="E47" s="102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65"/>
    </row>
    <row r="48" spans="1:22">
      <c r="A48" s="102"/>
      <c r="B48" s="102"/>
      <c r="C48" s="102"/>
      <c r="D48" s="102"/>
      <c r="E48" s="102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65"/>
    </row>
    <row r="49" spans="1:22" ht="29.25" customHeight="1">
      <c r="A49" s="101" t="s">
        <v>48</v>
      </c>
      <c r="B49" s="101"/>
      <c r="C49" s="101"/>
      <c r="D49" s="101"/>
      <c r="E49" s="101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 ht="15" customHeight="1">
      <c r="A50" s="101" t="s">
        <v>49</v>
      </c>
      <c r="B50" s="101"/>
      <c r="C50" s="101"/>
      <c r="D50" s="101"/>
      <c r="E50" s="101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ht="15" customHeight="1">
      <c r="A51" s="101" t="s">
        <v>50</v>
      </c>
      <c r="B51" s="101"/>
      <c r="C51" s="101"/>
      <c r="D51" s="101"/>
      <c r="E51" s="101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 ht="15" customHeight="1">
      <c r="A52" s="101" t="s">
        <v>51</v>
      </c>
      <c r="B52" s="101"/>
      <c r="C52" s="101"/>
      <c r="D52" s="101"/>
      <c r="E52" s="101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 ht="15" customHeight="1">
      <c r="A53" s="101" t="s">
        <v>52</v>
      </c>
      <c r="B53" s="101"/>
      <c r="C53" s="101"/>
      <c r="D53" s="101"/>
      <c r="E53" s="101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9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 ht="15.75" customHeight="1">
      <c r="A55" s="100" t="s">
        <v>53</v>
      </c>
      <c r="B55" s="100"/>
      <c r="C55" s="100"/>
      <c r="D55" s="100"/>
      <c r="E55" s="100"/>
      <c r="F55" s="100"/>
      <c r="G55" s="100"/>
      <c r="H55" s="100"/>
      <c r="I55" s="100"/>
      <c r="J55" s="100"/>
      <c r="K55" s="100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 ht="38.25" customHeight="1">
      <c r="A56" s="102" t="s">
        <v>47</v>
      </c>
      <c r="B56" s="102"/>
      <c r="C56" s="102"/>
      <c r="D56" s="102"/>
      <c r="E56" s="102"/>
      <c r="F56" s="30" t="s">
        <v>54</v>
      </c>
      <c r="G56" s="30" t="s">
        <v>55</v>
      </c>
      <c r="H56" s="30" t="s">
        <v>56</v>
      </c>
      <c r="I56" s="30" t="s">
        <v>57</v>
      </c>
      <c r="J56" s="30" t="s">
        <v>58</v>
      </c>
      <c r="K56" s="30" t="s">
        <v>59</v>
      </c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 ht="13.5" hidden="1" customHeight="1">
      <c r="A57" s="101" t="s">
        <v>60</v>
      </c>
      <c r="B57" s="101"/>
      <c r="C57" s="101"/>
      <c r="D57" s="101"/>
      <c r="E57" s="101"/>
      <c r="F57" s="32"/>
      <c r="G57" s="31"/>
      <c r="H57" s="31"/>
      <c r="I57" s="31"/>
      <c r="J57" s="31"/>
      <c r="K57" s="31"/>
      <c r="L57" s="28"/>
      <c r="M57" s="28"/>
      <c r="N57" s="28"/>
      <c r="O57" s="28"/>
      <c r="P57" s="62"/>
      <c r="Q57" s="28"/>
      <c r="R57" s="28"/>
      <c r="S57" s="28"/>
      <c r="T57" s="28"/>
      <c r="U57" s="28"/>
      <c r="V57" s="28"/>
    </row>
    <row r="58" spans="1:22" ht="18" customHeight="1">
      <c r="A58" s="103" t="s">
        <v>61</v>
      </c>
      <c r="B58" s="104"/>
      <c r="C58" s="104"/>
      <c r="D58" s="104"/>
      <c r="E58" s="105"/>
      <c r="F58" s="35">
        <v>4536.67</v>
      </c>
      <c r="G58" s="36" t="s">
        <v>62</v>
      </c>
      <c r="H58" s="37">
        <v>201300010015939</v>
      </c>
      <c r="I58" s="36" t="s">
        <v>63</v>
      </c>
      <c r="J58" s="36" t="s">
        <v>64</v>
      </c>
      <c r="K58" s="31" t="s">
        <v>65</v>
      </c>
      <c r="L58" s="28"/>
      <c r="M58" s="28"/>
      <c r="N58" s="28"/>
      <c r="O58" s="28"/>
      <c r="P58" s="62"/>
      <c r="Q58" s="28"/>
      <c r="R58" s="28"/>
      <c r="S58" s="28"/>
      <c r="T58" s="28"/>
      <c r="U58" s="28"/>
      <c r="V58" s="28"/>
    </row>
    <row r="59" spans="1:22" ht="21" customHeight="1">
      <c r="A59" s="103" t="s">
        <v>61</v>
      </c>
      <c r="B59" s="104"/>
      <c r="C59" s="104"/>
      <c r="D59" s="104"/>
      <c r="E59" s="105"/>
      <c r="F59" s="35">
        <v>4536.67</v>
      </c>
      <c r="G59" s="36" t="s">
        <v>62</v>
      </c>
      <c r="H59" s="37">
        <v>201300010015939</v>
      </c>
      <c r="I59" s="63" t="s">
        <v>66</v>
      </c>
      <c r="J59" s="63">
        <v>45962</v>
      </c>
      <c r="K59" s="31" t="s">
        <v>65</v>
      </c>
      <c r="L59" s="28"/>
      <c r="M59" s="28"/>
      <c r="N59" s="28"/>
      <c r="O59" s="28"/>
      <c r="P59" s="62"/>
      <c r="Q59" s="28"/>
      <c r="R59" s="28"/>
      <c r="S59" s="28"/>
      <c r="T59" s="28"/>
      <c r="U59" s="28"/>
      <c r="V59" s="28"/>
    </row>
    <row r="60" spans="1:22" ht="21" customHeight="1">
      <c r="A60" s="103" t="s">
        <v>67</v>
      </c>
      <c r="B60" s="104"/>
      <c r="C60" s="104"/>
      <c r="D60" s="104"/>
      <c r="E60" s="105"/>
      <c r="F60" s="35">
        <v>44536.67</v>
      </c>
      <c r="G60" s="36" t="s">
        <v>62</v>
      </c>
      <c r="H60" s="37">
        <v>201300010015939</v>
      </c>
      <c r="I60" s="63" t="s">
        <v>64</v>
      </c>
      <c r="J60" s="63" t="s">
        <v>64</v>
      </c>
      <c r="K60" s="31" t="s">
        <v>65</v>
      </c>
      <c r="L60" s="28"/>
      <c r="M60" s="28"/>
      <c r="N60" s="28"/>
      <c r="O60" s="28"/>
      <c r="P60" s="62"/>
      <c r="Q60" s="28"/>
      <c r="R60" s="28"/>
      <c r="S60" s="28"/>
      <c r="T60" s="28"/>
      <c r="U60" s="28"/>
      <c r="V60" s="28"/>
    </row>
    <row r="61" spans="1:22" ht="18" customHeight="1">
      <c r="A61" s="103" t="s">
        <v>67</v>
      </c>
      <c r="B61" s="104"/>
      <c r="C61" s="104"/>
      <c r="D61" s="104"/>
      <c r="E61" s="105"/>
      <c r="F61" s="35">
        <v>44536.67</v>
      </c>
      <c r="G61" s="36" t="s">
        <v>62</v>
      </c>
      <c r="H61" s="38" t="s">
        <v>68</v>
      </c>
      <c r="I61" s="63">
        <v>45962</v>
      </c>
      <c r="J61" s="63">
        <v>45962</v>
      </c>
      <c r="K61" s="34" t="s">
        <v>65</v>
      </c>
      <c r="L61" s="28"/>
      <c r="M61" s="28"/>
      <c r="N61" s="28"/>
      <c r="O61" s="28"/>
      <c r="P61" s="62"/>
      <c r="Q61" s="28"/>
      <c r="R61" s="28"/>
      <c r="S61" s="28"/>
      <c r="T61" s="28"/>
      <c r="U61" s="28"/>
      <c r="V61" s="28"/>
    </row>
    <row r="62" spans="1:22" ht="13.5" hidden="1" customHeight="1">
      <c r="A62" s="101" t="s">
        <v>69</v>
      </c>
      <c r="B62" s="101"/>
      <c r="C62" s="101"/>
      <c r="D62" s="101"/>
      <c r="E62" s="101"/>
      <c r="F62" s="35"/>
      <c r="G62" s="36"/>
      <c r="H62" s="33"/>
      <c r="I62" s="63"/>
      <c r="J62" s="63"/>
      <c r="K62" s="34"/>
      <c r="L62" s="28"/>
      <c r="M62" s="28"/>
      <c r="N62" s="28"/>
      <c r="O62" s="28"/>
      <c r="P62" s="62"/>
      <c r="Q62" s="28"/>
      <c r="R62" s="28"/>
      <c r="S62" s="28"/>
      <c r="T62" s="28"/>
      <c r="U62" s="28"/>
      <c r="V62" s="28"/>
    </row>
    <row r="63" spans="1:22" ht="13.5" hidden="1" customHeight="1">
      <c r="A63" s="101" t="s">
        <v>70</v>
      </c>
      <c r="B63" s="101"/>
      <c r="C63" s="101"/>
      <c r="D63" s="101"/>
      <c r="E63" s="101"/>
      <c r="F63" s="32"/>
      <c r="G63" s="31"/>
      <c r="H63" s="31"/>
      <c r="I63" s="31"/>
      <c r="J63" s="31"/>
      <c r="K63" s="31"/>
      <c r="L63" s="28"/>
      <c r="M63" s="28"/>
      <c r="N63" s="28"/>
      <c r="O63" s="28"/>
      <c r="P63" s="62"/>
      <c r="Q63" s="28"/>
      <c r="R63" s="28"/>
      <c r="S63" s="28"/>
      <c r="T63" s="28"/>
      <c r="U63" s="28"/>
      <c r="V63" s="28"/>
    </row>
    <row r="64" spans="1:22" ht="22.5" customHeight="1">
      <c r="A64" s="106" t="s">
        <v>71</v>
      </c>
      <c r="B64" s="106"/>
      <c r="C64" s="106"/>
      <c r="D64" s="106"/>
      <c r="E64" s="106"/>
      <c r="F64" s="39">
        <f>SUM(F57:F63)</f>
        <v>98146.68</v>
      </c>
      <c r="G64" s="40"/>
      <c r="H64" s="40"/>
      <c r="I64" s="40"/>
      <c r="J64" s="40"/>
      <c r="K64" s="40"/>
      <c r="L64" s="28"/>
      <c r="M64" s="28"/>
      <c r="N64" s="28"/>
      <c r="O64" s="28"/>
      <c r="P64" s="62"/>
      <c r="Q64" s="28"/>
      <c r="R64" s="28"/>
      <c r="S64" s="28"/>
      <c r="T64" s="28"/>
      <c r="U64" s="28"/>
      <c r="V64" s="28"/>
    </row>
    <row r="65" spans="1:22" ht="27" hidden="1" customHeight="1">
      <c r="A65" s="107" t="s">
        <v>72</v>
      </c>
      <c r="B65" s="107"/>
      <c r="C65" s="107"/>
      <c r="D65" s="107"/>
      <c r="E65" s="107"/>
      <c r="F65" s="107"/>
      <c r="G65" s="107"/>
      <c r="H65" s="107"/>
      <c r="I65" s="62"/>
      <c r="J65" s="62"/>
      <c r="K65" s="62"/>
      <c r="L65" s="28"/>
      <c r="M65" s="28"/>
      <c r="N65" s="28"/>
      <c r="O65" s="28"/>
      <c r="P65" s="62"/>
      <c r="Q65" s="28"/>
      <c r="R65" s="28"/>
      <c r="S65" s="28"/>
      <c r="T65" s="28"/>
      <c r="U65" s="28"/>
      <c r="V65" s="28"/>
    </row>
    <row r="66" spans="1:22" ht="27" customHeight="1">
      <c r="A66" s="108" t="s">
        <v>73</v>
      </c>
      <c r="B66" s="108"/>
      <c r="C66" s="108"/>
      <c r="D66" s="108"/>
      <c r="E66" s="108"/>
      <c r="F66" s="108"/>
      <c r="G66" s="108"/>
      <c r="H66" s="108"/>
      <c r="I66" s="108"/>
      <c r="J66" s="108"/>
      <c r="K66" s="108"/>
      <c r="L66" s="28"/>
      <c r="M66" s="28"/>
      <c r="N66" s="28"/>
      <c r="O66" s="28"/>
      <c r="P66" s="62"/>
      <c r="Q66" s="28"/>
      <c r="R66" s="28"/>
      <c r="S66" s="28"/>
      <c r="T66" s="28"/>
      <c r="U66" s="28"/>
      <c r="V66" s="28"/>
    </row>
    <row r="67" spans="1:22" ht="22.5" customHeight="1">
      <c r="A67" s="109" t="s">
        <v>74</v>
      </c>
      <c r="B67" s="109"/>
      <c r="C67" s="109"/>
      <c r="D67" s="109"/>
      <c r="E67" s="109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28"/>
      <c r="Q67" s="28"/>
      <c r="R67" s="28"/>
      <c r="S67" s="28"/>
      <c r="T67" s="28"/>
      <c r="U67" s="28"/>
      <c r="V67" s="28"/>
    </row>
    <row r="68" spans="1:22" ht="33.75" customHeight="1">
      <c r="A68" s="133" t="s">
        <v>75</v>
      </c>
      <c r="B68" s="133"/>
      <c r="C68" s="133"/>
      <c r="D68" s="133"/>
      <c r="E68" s="133"/>
      <c r="F68" s="133"/>
      <c r="G68" s="133"/>
      <c r="H68" s="133"/>
      <c r="I68" s="133"/>
      <c r="J68" s="133"/>
      <c r="K68" s="133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 ht="9.75" customHeight="1">
      <c r="A69" s="133"/>
      <c r="B69" s="133"/>
      <c r="C69" s="133"/>
      <c r="D69" s="133"/>
      <c r="E69" s="133"/>
      <c r="F69" s="133"/>
      <c r="G69" s="133"/>
      <c r="H69" s="133"/>
      <c r="I69" s="133"/>
      <c r="J69" s="133"/>
      <c r="K69" s="133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 ht="22.5" customHeight="1">
      <c r="A70" s="134" t="s">
        <v>76</v>
      </c>
      <c r="B70" s="134"/>
      <c r="C70" s="134"/>
      <c r="D70" s="134"/>
      <c r="E70" s="134"/>
      <c r="F70" s="134"/>
      <c r="G70" s="134"/>
      <c r="H70" s="134"/>
      <c r="I70" s="134"/>
      <c r="J70" s="134"/>
      <c r="K70" s="134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 ht="137.1" customHeight="1">
      <c r="A71" s="135"/>
      <c r="B71" s="135"/>
      <c r="C71" s="135"/>
      <c r="D71" s="135"/>
      <c r="E71" s="135"/>
      <c r="F71" s="135"/>
      <c r="G71" s="135"/>
      <c r="H71" s="135"/>
      <c r="I71" s="135"/>
      <c r="J71" s="135"/>
      <c r="K71" s="135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135"/>
      <c r="B72" s="135"/>
      <c r="C72" s="135"/>
      <c r="D72" s="135"/>
      <c r="E72" s="135"/>
      <c r="F72" s="135"/>
      <c r="G72" s="135"/>
      <c r="H72" s="135"/>
      <c r="I72" s="135"/>
      <c r="J72" s="135"/>
      <c r="K72" s="135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135"/>
      <c r="B73" s="135"/>
      <c r="C73" s="135"/>
      <c r="D73" s="135"/>
      <c r="E73" s="135"/>
      <c r="F73" s="135"/>
      <c r="G73" s="135"/>
      <c r="H73" s="135"/>
      <c r="I73" s="135"/>
      <c r="J73" s="135"/>
      <c r="K73" s="135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 ht="15" customHeight="1">
      <c r="A74" s="135"/>
      <c r="B74" s="135"/>
      <c r="C74" s="135"/>
      <c r="D74" s="135"/>
      <c r="E74" s="135"/>
      <c r="F74" s="135"/>
      <c r="G74" s="135"/>
      <c r="H74" s="135"/>
      <c r="I74" s="135"/>
      <c r="J74" s="135"/>
      <c r="K74" s="135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 ht="15" customHeight="1">
      <c r="A75" s="135"/>
      <c r="B75" s="135"/>
      <c r="C75" s="135"/>
      <c r="D75" s="135"/>
      <c r="E75" s="135"/>
      <c r="F75" s="135"/>
      <c r="G75" s="135"/>
      <c r="H75" s="135"/>
      <c r="I75" s="135"/>
      <c r="J75" s="135"/>
      <c r="K75" s="135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 ht="15" customHeight="1">
      <c r="A76" s="135"/>
      <c r="B76" s="135"/>
      <c r="C76" s="135"/>
      <c r="D76" s="135"/>
      <c r="E76" s="135"/>
      <c r="F76" s="135"/>
      <c r="G76" s="135"/>
      <c r="H76" s="135"/>
      <c r="I76" s="135"/>
      <c r="J76" s="135"/>
      <c r="K76" s="135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 ht="15" customHeight="1">
      <c r="A77" s="135"/>
      <c r="B77" s="135"/>
      <c r="C77" s="135"/>
      <c r="D77" s="135"/>
      <c r="E77" s="135"/>
      <c r="F77" s="135"/>
      <c r="G77" s="135"/>
      <c r="H77" s="135"/>
      <c r="I77" s="135"/>
      <c r="J77" s="135"/>
      <c r="K77" s="135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15" customHeight="1">
      <c r="A78" s="135"/>
      <c r="B78" s="135"/>
      <c r="C78" s="135"/>
      <c r="D78" s="135"/>
      <c r="E78" s="135"/>
      <c r="F78" s="135"/>
      <c r="G78" s="135"/>
      <c r="H78" s="135"/>
      <c r="I78" s="135"/>
      <c r="J78" s="135"/>
      <c r="K78" s="135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 ht="21" customHeight="1">
      <c r="A79" s="135"/>
      <c r="B79" s="135"/>
      <c r="C79" s="135"/>
      <c r="D79" s="135"/>
      <c r="E79" s="135"/>
      <c r="F79" s="135"/>
      <c r="G79" s="135"/>
      <c r="H79" s="135"/>
      <c r="I79" s="135"/>
      <c r="J79" s="135"/>
      <c r="K79" s="135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 ht="21" customHeight="1">
      <c r="A80" s="135"/>
      <c r="B80" s="135"/>
      <c r="C80" s="135"/>
      <c r="D80" s="135"/>
      <c r="E80" s="135"/>
      <c r="F80" s="135"/>
      <c r="G80" s="135"/>
      <c r="H80" s="135"/>
      <c r="I80" s="135"/>
      <c r="J80" s="135"/>
      <c r="K80" s="135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 ht="21" customHeight="1">
      <c r="A81" s="135"/>
      <c r="B81" s="135"/>
      <c r="C81" s="135"/>
      <c r="D81" s="135"/>
      <c r="E81" s="135"/>
      <c r="F81" s="135"/>
      <c r="G81" s="135"/>
      <c r="H81" s="135"/>
      <c r="I81" s="135"/>
      <c r="J81" s="135"/>
      <c r="K81" s="135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 ht="21" customHeight="1">
      <c r="A82" s="135"/>
      <c r="B82" s="135"/>
      <c r="C82" s="135"/>
      <c r="D82" s="135"/>
      <c r="E82" s="135"/>
      <c r="F82" s="135"/>
      <c r="G82" s="135"/>
      <c r="H82" s="135"/>
      <c r="I82" s="135"/>
      <c r="J82" s="135"/>
      <c r="K82" s="135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 ht="21" customHeight="1">
      <c r="A83" s="135"/>
      <c r="B83" s="135"/>
      <c r="C83" s="135"/>
      <c r="D83" s="135"/>
      <c r="E83" s="135"/>
      <c r="F83" s="135"/>
      <c r="G83" s="135"/>
      <c r="H83" s="135"/>
      <c r="I83" s="135"/>
      <c r="J83" s="135"/>
      <c r="K83" s="135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 ht="21" customHeight="1">
      <c r="A84" s="135"/>
      <c r="B84" s="135"/>
      <c r="C84" s="135"/>
      <c r="D84" s="135"/>
      <c r="E84" s="135"/>
      <c r="F84" s="135"/>
      <c r="G84" s="135"/>
      <c r="H84" s="135"/>
      <c r="I84" s="135"/>
      <c r="J84" s="135"/>
      <c r="K84" s="135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 ht="21" customHeight="1">
      <c r="A85" s="135"/>
      <c r="B85" s="135"/>
      <c r="C85" s="135"/>
      <c r="D85" s="135"/>
      <c r="E85" s="135"/>
      <c r="F85" s="135"/>
      <c r="G85" s="135"/>
      <c r="H85" s="135"/>
      <c r="I85" s="135"/>
      <c r="J85" s="135"/>
      <c r="K85" s="135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 ht="21" customHeight="1">
      <c r="A86" s="135"/>
      <c r="B86" s="135"/>
      <c r="C86" s="135"/>
      <c r="D86" s="135"/>
      <c r="E86" s="135"/>
      <c r="F86" s="135"/>
      <c r="G86" s="135"/>
      <c r="H86" s="135"/>
      <c r="I86" s="135"/>
      <c r="J86" s="135"/>
      <c r="K86" s="135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 ht="21" customHeight="1">
      <c r="A87" s="135"/>
      <c r="B87" s="135"/>
      <c r="C87" s="135"/>
      <c r="D87" s="135"/>
      <c r="E87" s="135"/>
      <c r="F87" s="135"/>
      <c r="G87" s="135"/>
      <c r="H87" s="135"/>
      <c r="I87" s="135"/>
      <c r="J87" s="135"/>
      <c r="K87" s="135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 ht="21" customHeight="1">
      <c r="A88" s="135"/>
      <c r="B88" s="135"/>
      <c r="C88" s="135"/>
      <c r="D88" s="135"/>
      <c r="E88" s="135"/>
      <c r="F88" s="135"/>
      <c r="G88" s="135"/>
      <c r="H88" s="135"/>
      <c r="I88" s="135"/>
      <c r="J88" s="135"/>
      <c r="K88" s="135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 ht="21" customHeight="1">
      <c r="A89" s="67"/>
      <c r="B89" s="67"/>
      <c r="C89" s="67"/>
      <c r="D89" s="67"/>
      <c r="E89" s="67"/>
      <c r="F89" s="67"/>
      <c r="G89" s="67"/>
      <c r="H89" s="67"/>
      <c r="I89" s="67"/>
      <c r="J89" s="67"/>
      <c r="K89" s="67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 ht="21" customHeight="1">
      <c r="A90" s="67"/>
      <c r="B90" s="67"/>
      <c r="C90" s="67"/>
      <c r="D90" s="67"/>
      <c r="E90" s="67"/>
      <c r="F90" s="67"/>
      <c r="G90" s="67"/>
      <c r="H90" s="67"/>
      <c r="I90" s="67"/>
      <c r="J90" s="67"/>
      <c r="K90" s="67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 ht="21" customHeight="1">
      <c r="A91" s="110" t="s">
        <v>77</v>
      </c>
      <c r="B91" s="110"/>
      <c r="C91" s="110"/>
      <c r="D91" s="110"/>
      <c r="E91" s="110"/>
      <c r="F91" s="110"/>
      <c r="G91" s="110"/>
      <c r="H91" s="110"/>
      <c r="I91" s="110"/>
      <c r="J91" s="110"/>
      <c r="K91" s="110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9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 ht="15" customHeight="1">
      <c r="A93" s="28"/>
      <c r="B93" s="28"/>
      <c r="C93" s="29"/>
      <c r="D93" s="111"/>
      <c r="E93" s="111"/>
      <c r="F93" s="111"/>
      <c r="I93" s="111"/>
      <c r="J93" s="111"/>
      <c r="K93" s="111"/>
      <c r="L93" s="111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 ht="36" customHeight="1">
      <c r="A94" s="66"/>
      <c r="B94" s="66"/>
      <c r="C94" s="29"/>
      <c r="D94" s="111"/>
      <c r="E94" s="111"/>
      <c r="F94" s="111"/>
      <c r="I94" s="111"/>
      <c r="J94" s="111"/>
      <c r="K94" s="111"/>
      <c r="L94" s="111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100" t="s">
        <v>78</v>
      </c>
      <c r="B95" s="100"/>
      <c r="C95" s="100"/>
      <c r="D95" s="100"/>
      <c r="E95" s="100"/>
      <c r="F95" s="100"/>
      <c r="G95" s="100"/>
      <c r="H95" s="100"/>
      <c r="I95" s="100"/>
      <c r="J95" s="100"/>
      <c r="K95" s="100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68" t="s">
        <v>56</v>
      </c>
      <c r="B96" s="30" t="s">
        <v>79</v>
      </c>
      <c r="C96" s="112" t="s">
        <v>80</v>
      </c>
      <c r="D96" s="113"/>
      <c r="E96" s="30" t="s">
        <v>81</v>
      </c>
      <c r="F96" s="30" t="s">
        <v>82</v>
      </c>
      <c r="G96" s="30" t="s">
        <v>83</v>
      </c>
      <c r="H96" s="112" t="s">
        <v>84</v>
      </c>
      <c r="I96" s="114"/>
      <c r="J96" s="113"/>
      <c r="K96" s="30" t="s">
        <v>85</v>
      </c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 ht="38.25">
      <c r="A97" s="86" t="s">
        <v>86</v>
      </c>
      <c r="B97" s="69">
        <v>45729</v>
      </c>
      <c r="C97" s="115" t="s">
        <v>87</v>
      </c>
      <c r="D97" s="116"/>
      <c r="E97" s="36">
        <v>4</v>
      </c>
      <c r="F97" s="70" t="s">
        <v>88</v>
      </c>
      <c r="G97" s="71" t="s">
        <v>89</v>
      </c>
      <c r="H97" s="117" t="s">
        <v>90</v>
      </c>
      <c r="I97" s="118"/>
      <c r="J97" s="119"/>
      <c r="K97" s="83">
        <v>99990.46</v>
      </c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 ht="38.25">
      <c r="A98" s="87" t="s">
        <v>91</v>
      </c>
      <c r="B98" s="69">
        <v>45729</v>
      </c>
      <c r="C98" s="115" t="s">
        <v>92</v>
      </c>
      <c r="D98" s="116"/>
      <c r="E98" s="36">
        <v>4</v>
      </c>
      <c r="F98" s="1">
        <v>15000100</v>
      </c>
      <c r="G98" s="73" t="s">
        <v>89</v>
      </c>
      <c r="H98" s="120" t="s">
        <v>93</v>
      </c>
      <c r="I98" s="121"/>
      <c r="J98" s="122"/>
      <c r="K98" s="84">
        <v>2498</v>
      </c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 ht="38.25">
      <c r="A99" s="87" t="s">
        <v>94</v>
      </c>
      <c r="B99" s="69">
        <v>45820</v>
      </c>
      <c r="C99" s="115" t="s">
        <v>95</v>
      </c>
      <c r="D99" s="116"/>
      <c r="E99" s="36">
        <v>4</v>
      </c>
      <c r="F99" s="74" t="s">
        <v>88</v>
      </c>
      <c r="G99" s="73" t="s">
        <v>89</v>
      </c>
      <c r="H99" s="120" t="s">
        <v>96</v>
      </c>
      <c r="I99" s="121"/>
      <c r="J99" s="122"/>
      <c r="K99" s="84">
        <v>4207.5</v>
      </c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 ht="38.25">
      <c r="A100" s="88" t="s">
        <v>97</v>
      </c>
      <c r="B100" s="76">
        <v>45841</v>
      </c>
      <c r="C100" s="123" t="s">
        <v>98</v>
      </c>
      <c r="D100" s="123"/>
      <c r="E100" s="75">
        <v>4</v>
      </c>
      <c r="F100" s="77">
        <v>15000100</v>
      </c>
      <c r="G100" s="77" t="s">
        <v>89</v>
      </c>
      <c r="H100" s="124" t="s">
        <v>99</v>
      </c>
      <c r="I100" s="124"/>
      <c r="J100" s="125"/>
      <c r="K100" s="84">
        <v>2436</v>
      </c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 ht="38.25">
      <c r="A101" s="88" t="s">
        <v>100</v>
      </c>
      <c r="B101" s="76">
        <v>45896</v>
      </c>
      <c r="C101" s="123" t="s">
        <v>101</v>
      </c>
      <c r="D101" s="123"/>
      <c r="E101" s="78">
        <v>4</v>
      </c>
      <c r="F101" s="72">
        <v>15000100</v>
      </c>
      <c r="G101" s="75" t="s">
        <v>89</v>
      </c>
      <c r="H101" s="124" t="s">
        <v>102</v>
      </c>
      <c r="I101" s="126"/>
      <c r="J101" s="127"/>
      <c r="K101" s="84">
        <v>47360</v>
      </c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128" t="s">
        <v>103</v>
      </c>
      <c r="B102" s="129"/>
      <c r="C102" s="129"/>
      <c r="D102" s="129"/>
      <c r="E102" s="129"/>
      <c r="F102" s="129"/>
      <c r="G102" s="129"/>
      <c r="H102" s="129"/>
      <c r="I102" s="129"/>
      <c r="J102" s="130"/>
      <c r="K102" s="85">
        <f>SUM(K97,K98,K99,K100,K101)</f>
        <v>156491.96000000002</v>
      </c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9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9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9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9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9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9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9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9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9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9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9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9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9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9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9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9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9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9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9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9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9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79"/>
      <c r="B124" s="79"/>
      <c r="C124" s="80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</row>
    <row r="125" spans="1:22">
      <c r="A125" s="79"/>
      <c r="B125" s="79"/>
      <c r="C125" s="80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</row>
    <row r="126" spans="1:22">
      <c r="A126" s="79"/>
      <c r="B126" s="79"/>
      <c r="C126" s="80"/>
      <c r="D126" s="79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79"/>
    </row>
    <row r="127" spans="1:22">
      <c r="A127" s="81"/>
      <c r="B127" s="81"/>
      <c r="C127" s="82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</row>
    <row r="128" spans="1:22">
      <c r="A128" s="81"/>
      <c r="B128" s="81"/>
      <c r="C128" s="82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</row>
    <row r="129" spans="1:22">
      <c r="A129" s="81"/>
      <c r="B129" s="81"/>
      <c r="C129" s="82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</row>
    <row r="130" spans="1:22">
      <c r="A130" s="81"/>
      <c r="B130" s="81"/>
      <c r="C130" s="82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</row>
    <row r="131" spans="1:22">
      <c r="A131" s="81"/>
      <c r="B131" s="81"/>
      <c r="C131" s="82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</row>
    <row r="132" spans="1:22">
      <c r="A132" s="81"/>
      <c r="B132" s="81"/>
      <c r="C132" s="82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</row>
    <row r="133" spans="1:22">
      <c r="A133" s="81"/>
      <c r="B133" s="81"/>
      <c r="C133" s="82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</row>
    <row r="134" spans="1:22">
      <c r="A134" s="81"/>
      <c r="B134" s="81"/>
      <c r="C134" s="82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</row>
    <row r="135" spans="1:22">
      <c r="A135" s="81"/>
      <c r="B135" s="81"/>
      <c r="C135" s="82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</row>
    <row r="136" spans="1:22">
      <c r="A136" s="81"/>
      <c r="B136" s="81"/>
      <c r="C136" s="82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</row>
  </sheetData>
  <autoFilter ref="A56:K91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8">
    <mergeCell ref="A102:J102"/>
    <mergeCell ref="A19:A21"/>
    <mergeCell ref="B20:B21"/>
    <mergeCell ref="C20:C21"/>
    <mergeCell ref="V20:V21"/>
    <mergeCell ref="A47:E48"/>
    <mergeCell ref="A68:K69"/>
    <mergeCell ref="A70:K88"/>
    <mergeCell ref="C99:D99"/>
    <mergeCell ref="H99:J99"/>
    <mergeCell ref="C100:D100"/>
    <mergeCell ref="H100:J100"/>
    <mergeCell ref="C101:D101"/>
    <mergeCell ref="H101:J101"/>
    <mergeCell ref="C96:D96"/>
    <mergeCell ref="H96:J96"/>
    <mergeCell ref="C97:D97"/>
    <mergeCell ref="H97:J97"/>
    <mergeCell ref="C98:D98"/>
    <mergeCell ref="H98:J98"/>
    <mergeCell ref="D93:F93"/>
    <mergeCell ref="I93:L93"/>
    <mergeCell ref="D94:F94"/>
    <mergeCell ref="I94:L94"/>
    <mergeCell ref="A95:K95"/>
    <mergeCell ref="A64:E64"/>
    <mergeCell ref="A65:H65"/>
    <mergeCell ref="A66:K66"/>
    <mergeCell ref="A67:O67"/>
    <mergeCell ref="A91:K91"/>
    <mergeCell ref="A59:E59"/>
    <mergeCell ref="A60:E60"/>
    <mergeCell ref="A61:E61"/>
    <mergeCell ref="A62:E62"/>
    <mergeCell ref="A63:E63"/>
    <mergeCell ref="A53:E53"/>
    <mergeCell ref="A55:K55"/>
    <mergeCell ref="A56:E56"/>
    <mergeCell ref="A57:E57"/>
    <mergeCell ref="A58:E58"/>
    <mergeCell ref="A46:E46"/>
    <mergeCell ref="A49:E49"/>
    <mergeCell ref="A50:E50"/>
    <mergeCell ref="A51:E51"/>
    <mergeCell ref="A52:E52"/>
    <mergeCell ref="A18:V18"/>
    <mergeCell ref="C19:V19"/>
    <mergeCell ref="D20:F20"/>
    <mergeCell ref="G20:I20"/>
    <mergeCell ref="K20:N20"/>
    <mergeCell ref="O20:P20"/>
    <mergeCell ref="R20:S20"/>
    <mergeCell ref="T20:U20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496062992125984" right="0.31496062992125984" top="0.82677165354330717" bottom="0.59055118110236227" header="0.51181102362204722" footer="0.51181102362204722"/>
  <pageSetup paperSize="9" scale="40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cp:lastPrinted>2026-01-22T19:02:20Z</cp:lastPrinted>
  <dcterms:created xsi:type="dcterms:W3CDTF">2025-01-22T12:08:00Z</dcterms:created>
  <dcterms:modified xsi:type="dcterms:W3CDTF">2026-01-22T19:03:22Z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