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D:\12-PORTAL DA TRANSPARÊNCIA ATUALIZADO 2025\5 - ORÇAMENTO\2 - EXECUÇÃO ORÇAMENTÁRIA MENSAL E ACUMULADA DO ANO\"/>
    </mc:Choice>
  </mc:AlternateContent>
  <xr:revisionPtr revIDLastSave="0" documentId="8_{8D37CB75-AEFB-48FC-898D-79B3B7B1EAF2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CRESM" sheetId="1" r:id="rId1"/>
  </sheets>
  <definedNames>
    <definedName name="_xlnm._FilterDatabase" localSheetId="0" hidden="1">CRESM!$A$59:$K$95</definedName>
    <definedName name="_xlnm.Print_Area" localSheetId="0">CRESM!$A$1:$V$99</definedName>
    <definedName name="_xlnm.Print_Titles" localSheetId="0">CRESM!$58:$59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06" i="1" l="1"/>
  <c r="F68" i="1"/>
  <c r="V47" i="1"/>
  <c r="Q47" i="1"/>
  <c r="P47" i="1"/>
  <c r="O47" i="1"/>
  <c r="N47" i="1"/>
  <c r="L47" i="1"/>
  <c r="J47" i="1"/>
  <c r="E47" i="1"/>
  <c r="D47" i="1"/>
  <c r="C47" i="1"/>
  <c r="B47" i="1"/>
  <c r="G27" i="1"/>
  <c r="G47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danielabatista</author>
  </authors>
  <commentList>
    <comment ref="D22" authorId="0" shapeId="0" xr:uid="{00000000-0006-0000-0000-000001000000}">
      <text>
        <r>
          <rPr>
            <b/>
            <sz val="9"/>
            <rFont val="Arial"/>
          </rPr>
          <t>danielabatista:</t>
        </r>
        <r>
          <rPr>
            <sz val="9"/>
            <rFont val="Arial"/>
          </rPr>
          <t xml:space="preserve">
18.349.999,56 - 4.380,00 (anulado em 01/04 res. médica) - 4.380,00 (anulado em 08/05 res. médica)
8.966,28 (anulado em 18/06 res. médica)
10.976,28 (anulado em 18/06 res. médica)
-10.976,28 (anulado em 26/08 res. medica) - 8.760,63 (anulado em 26/08 res. medica)
- 8.760,00 (anulado em 18/09 res. médica)
-2.705.876,93 (anulado 17/10 adequação de valores do 11° TA)
- 1.187,70 (anulado 17/10 adequação de valores do 11° TA)
- 8.760,00(Anulado em 27/11 res. médica ref agosto)- 7.512,95 (Anulado em 27/11 res. médica ref. setembro)
- 4.536,67 glosa em 27/11/25 planisa agosto/25</t>
        </r>
      </text>
    </comment>
    <comment ref="D27" authorId="0" shapeId="0" xr:uid="{00000000-0006-0000-0000-000002000000}">
      <text>
        <r>
          <rPr>
            <b/>
            <sz val="9"/>
            <rFont val="Arial"/>
          </rPr>
          <t>danielabatista:</t>
        </r>
        <r>
          <rPr>
            <sz val="9"/>
            <rFont val="Arial"/>
          </rPr>
          <t xml:space="preserve">
17.827.037,88 (11.827.489,12 + 57.202,80 + 5.913.744,56 + 28.601,40) 
 - 4.536,67 glosa em 27/11/25 planisa setembro/25
- 8.760,00 res. médica out/25</t>
        </r>
      </text>
    </comment>
    <comment ref="L27" authorId="0" shapeId="0" xr:uid="{00000000-0006-0000-0000-000003000000}">
      <text>
        <r>
          <rPr>
            <b/>
            <sz val="9"/>
            <rFont val="Arial"/>
          </rPr>
          <t>danielabatista:</t>
        </r>
        <r>
          <rPr>
            <sz val="9"/>
            <rFont val="Arial"/>
          </rPr>
          <t xml:space="preserve">
energia janeiro/25</t>
        </r>
      </text>
    </comment>
    <comment ref="L28" authorId="0" shapeId="0" xr:uid="{00000000-0006-0000-0000-000004000000}">
      <text>
        <r>
          <rPr>
            <b/>
            <sz val="9"/>
            <rFont val="Arial"/>
          </rPr>
          <t>danielabatista:</t>
        </r>
        <r>
          <rPr>
            <sz val="9"/>
            <rFont val="Arial"/>
          </rPr>
          <t xml:space="preserve">
conforme consolidado de fevereiro/25</t>
        </r>
      </text>
    </comment>
    <comment ref="E32" authorId="0" shapeId="0" xr:uid="{00000000-0006-0000-0000-000005000000}">
      <text>
        <r>
          <rPr>
            <b/>
            <sz val="9"/>
            <rFont val="Arial"/>
          </rPr>
          <t>danielabatista:</t>
        </r>
        <r>
          <rPr>
            <sz val="9"/>
            <rFont val="Arial"/>
          </rPr>
          <t xml:space="preserve">
reempenho no mes de junho - troca de fonte</t>
        </r>
      </text>
    </comment>
    <comment ref="E33" authorId="0" shapeId="0" xr:uid="{00000000-0006-0000-0000-000006000000}">
      <text>
        <r>
          <rPr>
            <b/>
            <sz val="9"/>
            <rFont val="Arial"/>
          </rPr>
          <t>danielabatista:</t>
        </r>
        <r>
          <rPr>
            <sz val="9"/>
            <rFont val="Arial"/>
          </rPr>
          <t xml:space="preserve">
reempenho no mes de junho - troca de fonte
</t>
        </r>
      </text>
    </comment>
    <comment ref="D36" authorId="0" shapeId="0" xr:uid="{00000000-0006-0000-0000-000007000000}">
      <text>
        <r>
          <rPr>
            <b/>
            <sz val="9"/>
            <rFont val="Arial"/>
          </rPr>
          <t>danielabatista:</t>
        </r>
        <r>
          <rPr>
            <sz val="9"/>
            <rFont val="Arial"/>
          </rPr>
          <t xml:space="preserve">
R$ 5.942.345,96 (5.913.744,56 + 28.601,40 )
- R$ 4.536,67 ref. planisa out/25
- R$ 4.536,67 ref. planisa nov/25
- R$ 4.536,67 saldo remanescente
</t>
        </r>
      </text>
    </comment>
  </commentList>
</comments>
</file>

<file path=xl/sharedStrings.xml><?xml version="1.0" encoding="utf-8"?>
<sst xmlns="http://schemas.openxmlformats.org/spreadsheetml/2006/main" count="174" uniqueCount="106">
  <si>
    <t>Relatório Resumido da Execução Orçamentária e Financeira por Contrato de Gestão</t>
  </si>
  <si>
    <t>Mês/Ano: Janeiro a Dezembro 2025</t>
  </si>
  <si>
    <t>Órgão Contratante: SECRETARIA DE ESTADO DA SAÚDE – SES/GO.</t>
  </si>
  <si>
    <t>CNPJ: 02.529.964/0001-57</t>
  </si>
  <si>
    <t>Organização Social Contratada :  ASSOCIAÇÃO BRASILEIRA DE ESPERANÇA E VIDA - ABEVIDA</t>
  </si>
  <si>
    <t>CNPJ: 02.812.043/0012-50</t>
  </si>
  <si>
    <t>Unidade Gerida:  COMPLEXO DE REFERÊNCIA ESTADUAL EM SAÚDE MENTAL PROFESSOR JAMIL ISSY - CRESM</t>
  </si>
  <si>
    <t>Contrato de Gestão nº 002/2014 - SES  * Apostilamento</t>
  </si>
  <si>
    <t>Vigência do Contrato de Gestão - Início 26/07/24 Término 26/07/26 / 9º Termo Aditivo (SEI 62045967) / 10° Termo Aditivo (77771187) - 11° Termo Aditivo (80739176)</t>
  </si>
  <si>
    <t>Previsão de Repasse Mensal do Contrato de Gestão/ADITIVO - 9º TA Custeio : R$ 3.001.551,80; Residência Médica março/2024 a fevereiro/2025 (R$ 7.704,42) e de março 2025 a fevereiro/2026 (R$ 14.300,70); 11° TA Custeio: R$ 3.403.414,71 + Residência Médica 01/10/2025 a 28/02/2026 (R$ 15.721,80).  Processo nº 201300010015939:</t>
  </si>
  <si>
    <t xml:space="preserve">Previsão de Repasse Mensal do Contrato de Gestão/ADITIVO - Investimentos : R$ Processo nº:
</t>
  </si>
  <si>
    <t>Em reais</t>
  </si>
  <si>
    <t>Mês</t>
  </si>
  <si>
    <t>Comparativo do Estimado com a Execução Orçamentária e Financeira</t>
  </si>
  <si>
    <t>Valor Mensal Estimado no Contrato de Gestão</t>
  </si>
  <si>
    <t>1. Valor Mensal Estimado no Contrato de Gestão - Custeio</t>
  </si>
  <si>
    <t>2. Empenhado no mês</t>
  </si>
  <si>
    <t>3. Liquidado no mês</t>
  </si>
  <si>
    <t>4. Glosas Aplicadas</t>
  </si>
  <si>
    <t>5. Montante pago no mês (informar o mês a que se refere, quando ocorrer repasses para mais de uma competência, inserir linha para cada mês)</t>
  </si>
  <si>
    <t>6. Guia de Recolhimento (Devolução - informar na Nota Explicativa - Ex.: processo e mês a que se refere), os valores devolvidos estão lançados no mês em que houve a quitação da guia , não impactam nas ordens de pagamento repassadas no mês.</t>
  </si>
  <si>
    <t>7. Guias de Receita (Devolução de Recursos de Exercícios Anteriores) os valores devolvidos estão lançados no mês em que houve a quitação da guia, não impactam nas ordens de pagamento repassadas no mês.</t>
  </si>
  <si>
    <t>8. Pagamentos (repasses – Restos a Pagar) (Informar na Nota Explicativa)</t>
  </si>
  <si>
    <t>9. Pagamentos de Despesas de Exercícios Anteriores - DEA (informar a natureza, processo e outros esclarecimentos sobre o repasse efetuado para a contratada, objetivamente, na Nota Explicativa)</t>
  </si>
  <si>
    <t>10. Total de Pagamentos no mês 10=5 - (6 + 7) + 8 + 9</t>
  </si>
  <si>
    <t>Custeio</t>
  </si>
  <si>
    <t>Investimentos</t>
  </si>
  <si>
    <t>Repasses Adicionais (Ver Legenda)</t>
  </si>
  <si>
    <t>Referência/Parcela</t>
  </si>
  <si>
    <t>Investimento</t>
  </si>
  <si>
    <t>jan.-25</t>
  </si>
  <si>
    <t>fev -25</t>
  </si>
  <si>
    <t>abr/25</t>
  </si>
  <si>
    <t>jan/25</t>
  </si>
  <si>
    <t>fev/25</t>
  </si>
  <si>
    <t>mai/25</t>
  </si>
  <si>
    <t>maio/25</t>
  </si>
  <si>
    <t>mar-25</t>
  </si>
  <si>
    <t>0,00</t>
  </si>
  <si>
    <t>jun/25</t>
  </si>
  <si>
    <t>jul/25</t>
  </si>
  <si>
    <t>ago/25</t>
  </si>
  <si>
    <t>set/25</t>
  </si>
  <si>
    <t>-</t>
  </si>
  <si>
    <t>out/25</t>
  </si>
  <si>
    <t>nov/25</t>
  </si>
  <si>
    <t>dez/25</t>
  </si>
  <si>
    <t>dez-25</t>
  </si>
  <si>
    <t xml:space="preserve">Legenda: Repasses Adicionais - Valores adicionais ao pactuado no Contrato de Gestão - Despesas prevista  Contratualmente - Executadas conforme solicitadas pela Organização Social no decorrer da vigência :  </t>
  </si>
  <si>
    <t>Descrição</t>
  </si>
  <si>
    <t xml:space="preserve">Ressarcimentos (Rescisões Trabalhista, Serviço Hospitalar e Ambulatorial, Leitos Extras, Material Órtese e Prótese ( OPME e Outros ). </t>
  </si>
  <si>
    <t xml:space="preserve">Mandados Judiciais </t>
  </si>
  <si>
    <t xml:space="preserve">Repasse Via Regularização de Despesas. </t>
  </si>
  <si>
    <t>Encontro de Contas Final do Contrato.</t>
  </si>
  <si>
    <t>Outros.</t>
  </si>
  <si>
    <t>Detalhamento - Glosas</t>
  </si>
  <si>
    <t>Valor R$</t>
  </si>
  <si>
    <t>Natureza da Despesa</t>
  </si>
  <si>
    <t>Processo</t>
  </si>
  <si>
    <t>Competência da Despesa (mês/ano)</t>
  </si>
  <si>
    <t>Período de aplicação da Glosa (mês/ano)</t>
  </si>
  <si>
    <t>Área Responsável</t>
  </si>
  <si>
    <t>Glosa - Servidores cedidos.</t>
  </si>
  <si>
    <t>glosa planisa</t>
  </si>
  <si>
    <t>3.3.50.85.02</t>
  </si>
  <si>
    <t>ago-25</t>
  </si>
  <si>
    <t>out-25</t>
  </si>
  <si>
    <t>SES/CGC/SUPECC-19837.</t>
  </si>
  <si>
    <t>set-25</t>
  </si>
  <si>
    <t>201300010015939</t>
  </si>
  <si>
    <t>Valor provisionado para ajuste posterior (planisa)</t>
  </si>
  <si>
    <t>*GlosaFundo Rescisório</t>
  </si>
  <si>
    <t>Outras Glosas.</t>
  </si>
  <si>
    <t>Total Geral</t>
  </si>
  <si>
    <t xml:space="preserve">* Glosa aplicada com valor estimado - ajuste será realizado posteriormente, quando informado pela SES/GMAE - CG-14421. </t>
  </si>
  <si>
    <t>Glosa aplicada com valor estimado - ajuste será realizado posteriormente, quando informado pela SES/CGC/SUPECC - 19837</t>
  </si>
  <si>
    <t xml:space="preserve">Nota explicativa:  </t>
  </si>
  <si>
    <t>*A Unidade já paga o valor do Piso de Enfermagem referente ao apostilamento.</t>
  </si>
  <si>
    <r>
      <rPr>
        <b/>
        <sz val="10"/>
        <color rgb="FF000000"/>
        <rFont val="Calibri"/>
        <charset val="1"/>
      </rPr>
      <t>Nota Explcativa:                                                                                                                                                                                                                                                                                                                                                                           Valor Estimado no Contrato de Gestão (9° TA) = Custeio (R$ 3.001.551,80) + Residência Médica março/2024 a fevereiro/2025 (R$ 7.704,42) + Auxílio Moradia + Servidor Cedido + Apostilamento.
Valor Estimado no Contrato de Gestão (9° TA) = Custeio (R$ 3.001.551,80) + Residência Médica março 2025 a fevereiro/2026 (R$ 14.300,70) + Auxílio Moradia + Servidor Cedido + Apostilamento.
Valor Estimado no Contrato de Gestão (11° TA) = Custeio ( R$ 3.403.414,71) + Residência Médica 01/10/2025 a 28/02/2026 (R$ 15.721,80)  + Auxílio Moradia + Servidor Cedido + Apostilamento.
1. Valor Mensal Estimado no Contrato de Gestão - Custeio = Custeio (R$ 3.001.551,80); Custeio a partir de outubro/25 (R$ 3.403.414,71</t>
    </r>
    <r>
      <rPr>
        <sz val="10"/>
        <color rgb="FF000000"/>
        <rFont val="Calibri"/>
        <charset val="1"/>
      </rPr>
      <t>)</t>
    </r>
    <r>
      <rPr>
        <b/>
        <sz val="10"/>
        <color rgb="FF000000"/>
        <rFont val="Calibri"/>
        <charset val="1"/>
      </rPr>
      <t xml:space="preserve"> + Gratificação do Supervisor, Coordenador, Preceptor e Tutor da COREME + Despesa de custeio diverso por Residente COREME (R$ 7.704,42 de março/2024 a fevereiro/2025; R$ 14.300,70 de março/2025 a fevereiro/2026; R$ 15.721,80 a partir de outubro/25 ) + Apostilamento.                                                                                                                                                                                 2. Valor empenhado em Janeiro/2025 R$ 18.349.999,56. Cancelamento de Empenho 2025.2850.066.00040.001 no dia 02/04/2025 no Valor de R$ 4.380,00 referente a residência médica do consolidado de Janeiro de 2025. Cancelamento de Empenho 2025.2850.066.00079001 no dia 08/05/2025 no valor de R$ 4.380,00 referente a residência médica do consolidado de Fevereiro de 2025. Anulação parcial em 18/06/2025 do valor de R$ 8.966,28 (referente à março/25) da nota de empenho 2025.2850.066.00079.002 (76025032), conforme Solicitação de liquidação e pagamento (73728238); Anulação parcial em 18/06/2025 no valor de R$ 10.976,28 (referente à abril/25) da nota de empenho 2025.2850.066.00079.003 (76026814), conforme Solicitação de liquidação e pagamento (74931218); Anulação parcial em 26/08/25 no valor de R$ 10.976,28 (referente à maio/25) da nota de empenho 2025.2850.066.00079.004 (78813320), conforme Solicitação de liquidação e pagamento (76524177). Anulação parcial em 26/08/25 no valor de R$ 8.760,63 (referente à junho/25) da nota de empenho 2025.2850.066.00079.005 (78813423), conforme Solicitação de liquidação e pagamento (77641603).  Anulação  parcial em 18/09/2025 no valor de R$ 8.760,00 (referente à julho/25) da nota de empenho 2025.2850.066.00158.001 ( 79928765), conforme Solicitação de Liquidação e Pagamento (78591255); Anulação em 17/10/25 de adequação de valores do 11° TA, valor total R$ 2.707.064,63 (R$ 2.705.876,93 - 2025.2850.066.00157.001; R$ 1.187,70 - 2025.2850.066.00158.002). Anulação de empenho para adequação dos valores orçamentários, considerando a cláusula 6.1 do 11º Termo Aditivo (81251774); Anulação de empenho 2025.2850.066.00149.001 no  valor de R$ 8.760,00 em 27/11/25 referente à Res. Médica de agosto/25; Anulação de empenho 2025.2850.066.00149.003 no  valor de R$ 7.512,95 em 27/11/25 referente à Res. Médica de setembro/25; Anulação de empenho 2025.2850.066.00149.002 no valor de R$ 4.536,67 referente à Planisa de agosto/25; Anulação de empenho 2025.2850.066.00180.001 no valor de R$ 4.536,67 referente à Planisa de setembro/25 (83065256). Anulação Planisa  em 10/12/25  2025.2850.066.00180.002, valor R$ 4.536,67 ref. out/2025 (83744166); Anulação Planisa  em 17/12/25  2025.2850.066.00180.003, valor R$ 4.536,67 ref. nov/2025 (84138809); Anulação de Saldo Remanescente valor R$ 4.536,67  em 19/12/2025 - 2025.2850.066.00180.004 (84296399). Anulação parcial 2025.2850.066.00149.004 em 10/12/2025 res. médica ref. out/25 no valor de R$ 8.760,00 (83744166)                                                                                                                                                           
3. Valor informado pela área técnica - GFIN (202500010016855).
4. Valor conforme Solicitação de Liquidação e Pagamento Consolidado Complementar SEI Nº 73136466 (Referência Janeiro/2025); valor conforme Solicitação de Liquidação e Pagamento Consolidado SEI Nº 72689974 (Referência Fevereiro/2025); valor conforme Solicitação de Liquidação e Pagamento SEI Nº 73728238 (Referência Março/2025);  valor conforme Solicitação de Liquidação e Pagamento Consolidado SEI Nº 74931218 (Referência Abril/2025);  valor conforme Solicitação de Liquidação e Pagamento Consolidado SEI Nº 76524177 (Referência Maio/2025); valor conforme Solicitação de Liquidação e Pagamento Consolidado SEI N° 77641603 (Referência Junho/2025); valor conforme Solicitação de Liquidação e Pagamento Consolidado SEI Nº 78591255 (Referência Julho/2025). Valor conforme Solicitação de Liquidação e Pagamento Consolidado SEI Nº 80101180 (Referência Agosto/2025); Valor conforme Solicitação de Liquidação e Pagamento Consolidado SEI Nº 81528734 (Referência Setembro/2025); Valor conforme Solicitação de Liquidação e Pagamento Consolidado SEI Nº 82743707 (Referência Outubro/2025); Valor conforme Solicitação de Liquidação e Pagamento Consolidado SEI Nº 83653602 (Referência Novembro/2025). Valor conforme Solicitação de Liquidação e Pagamento Consolidado SEI Nº 83692027 (Referência dezembro/2025). Valor aplicado com valor estimado - ajuste será realizado posteriormente, quando informado pela SES/CGC/SUPECC - 19837.                                                                                                                                                                                   
                                                                                                                                                                                                                                                                                                                                                                                      Conforme diretrizes descritas no Despacho 2688 (SEI Nº 65101374), Processo SEI Nº 202400010067105, o valor dos Servidores Cedidos, Auxílio Moradia, Bolsa de Residência médica e Gratificação de Servidores Estatutários serão apenas de caráter informativo de acordo com o Processo N° 202100010024770. Segue:
Bolsas Residentes da referência junho/25 no valor de R$ 4.434,59 (76594774); Bolsas Residentes da referência julho/25 no valor de R$ 4.434,59 (77954025); Bolsas Residentes da referência agosto/25 no valor de R$ 4.434,59 (79378879); Bolsas Residentes da referência setembro/25 no valor de R$ 4.434,59 (80669318); Bolsas Residentes da referência outubro/25 no valor de R$ 4.434,59 (82168130); Bolsas Residentes da referência Novembro/25 no valor de R$ 4.434,59 (82951065)                                                                                                                                                                                                                                                                                                                                                                                                                            6. Devolução no valor de R4 685,40 em 20/01/2025 conforme processo n° 202400010039895 anexo 69123203.
8. Pagamentos (repasses – Restos a Pagar) (Informar na Nota Explicativa):
Repasse referente à Residência Médica - Referência: dezembro/2024 Ordem de Pagamento 2024.2850.061.00101.006........R$ 3.324,42, quitado em 09/01/2025 (69304199).
Repasse diferença de Custeio - Referência: dezembro/2024 Ordem de Pagamento 2024.2850.061.00100.016........R$ 42.191,02, quitado em 09/01/2025 (69304199).
Repasse Fundo Rescisório - Referência: dezembro/2024 Ordem de Pagamento 2024.2850.061.00100.015........R$ 47.870,95, quitado em 09/01/2025 (69304199).</t>
    </r>
  </si>
  <si>
    <t>Fonte: Contratos de Gestão e Aditivos contidos no processo e Portal Transparência: saude.go.gov.br  e Sistema SIOFINET - Portal.go.gov.br.</t>
  </si>
  <si>
    <t>Demonstrativo de investimento repassados no período de janeiro a dezembro/2025</t>
  </si>
  <si>
    <t>Data de Pagto</t>
  </si>
  <si>
    <t>Dot.Emp.Op</t>
  </si>
  <si>
    <t>Grupo</t>
  </si>
  <si>
    <t>Fonte</t>
  </si>
  <si>
    <t>Natureza</t>
  </si>
  <si>
    <t>Observação</t>
  </si>
  <si>
    <t xml:space="preserve">Valor Pago </t>
  </si>
  <si>
    <t>202400010077191</t>
  </si>
  <si>
    <t>2025.2850.161.00043.001</t>
  </si>
  <si>
    <t>15000100</t>
  </si>
  <si>
    <t>4.4.50.42.05</t>
  </si>
  <si>
    <t>Aquisição de Periféricos do Sistema de Refrigeração VRF.</t>
  </si>
  <si>
    <t>202400010083195</t>
  </si>
  <si>
    <t>2025.2850.161.00046.001</t>
  </si>
  <si>
    <t>Aquisição de 02 (dois) Oxímetros de Pulso.</t>
  </si>
  <si>
    <t>202500010005289</t>
  </si>
  <si>
    <t>2025.2850.161.00167.001</t>
  </si>
  <si>
    <t>Aquisição de 150 (cento e cinquenta) travesseiros.</t>
  </si>
  <si>
    <t>202500010008569</t>
  </si>
  <si>
    <t>2025.2850.161.00176.002</t>
  </si>
  <si>
    <t>Aquisição de 02 (dois) tablets 4 G</t>
  </si>
  <si>
    <t>202500010008573</t>
  </si>
  <si>
    <t>2025.2850.161.00264.001</t>
  </si>
  <si>
    <t>Aquisição de 160 (cento e sessenta) colchões hospitalares</t>
  </si>
  <si>
    <t>Total Geral Cresm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</si>
</sst>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164" formatCode="_-&quot;R$&quot;* #,##0_-;\-&quot;R$&quot;* #,##0_-;_-&quot;R$&quot;* &quot;-&quot;_-;_-@_-"/>
    <numFmt numFmtId="166" formatCode="_-* #,##0.00_-;\-* #,##0.00_-;_-* \-??_-;_-@_-"/>
    <numFmt numFmtId="167" formatCode="#,##0.00_ "/>
    <numFmt numFmtId="168" formatCode="0.00_);[Red]\(0.00\)"/>
    <numFmt numFmtId="169" formatCode="[$-416]mmm\-yy;@"/>
    <numFmt numFmtId="170" formatCode="&quot;R$&quot;#,##0.00;[Red]\-&quot;R$&quot;#,##0.00"/>
  </numFmts>
  <fonts count="15">
    <font>
      <sz val="11"/>
      <color rgb="FF000000"/>
      <name val="Calibri"/>
      <charset val="1"/>
    </font>
    <font>
      <b/>
      <sz val="20"/>
      <color rgb="FFFFFFFF"/>
      <name val="Arial"/>
      <charset val="1"/>
    </font>
    <font>
      <sz val="10"/>
      <color rgb="FF000000"/>
      <name val="Calibri"/>
      <charset val="1"/>
    </font>
    <font>
      <b/>
      <sz val="10"/>
      <color rgb="FFFFFFFF"/>
      <name val="Calibri"/>
      <charset val="1"/>
    </font>
    <font>
      <b/>
      <sz val="10"/>
      <color rgb="FF000000"/>
      <name val="Calibri"/>
      <charset val="1"/>
    </font>
    <font>
      <sz val="10"/>
      <name val="Calibri"/>
      <charset val="1"/>
    </font>
    <font>
      <sz val="10"/>
      <color theme="1"/>
      <name val="Calibri"/>
      <charset val="1"/>
    </font>
    <font>
      <sz val="9"/>
      <color rgb="FF000000"/>
      <name val="Calibri"/>
      <charset val="1"/>
    </font>
    <font>
      <sz val="8"/>
      <color rgb="FF000000"/>
      <name val="Calibri"/>
      <charset val="1"/>
    </font>
    <font>
      <b/>
      <sz val="8"/>
      <color rgb="FF000000"/>
      <name val="Calibri"/>
      <charset val="1"/>
    </font>
    <font>
      <sz val="10"/>
      <color rgb="FF000000"/>
      <name val="Arial"/>
      <charset val="1"/>
    </font>
    <font>
      <sz val="10"/>
      <name val="Arial"/>
      <charset val="134"/>
    </font>
    <font>
      <b/>
      <sz val="9"/>
      <name val="Arial"/>
    </font>
    <font>
      <sz val="9"/>
      <name val="Arial"/>
    </font>
    <font>
      <sz val="11"/>
      <color rgb="FF000000"/>
      <name val="Calibri"/>
      <charset val="1"/>
    </font>
  </fonts>
  <fills count="8">
    <fill>
      <patternFill patternType="none"/>
    </fill>
    <fill>
      <patternFill patternType="gray125"/>
    </fill>
    <fill>
      <patternFill patternType="solid">
        <fgColor rgb="FF127622"/>
        <bgColor rgb="FF008080"/>
      </patternFill>
    </fill>
    <fill>
      <patternFill patternType="solid">
        <fgColor rgb="FFAFD095"/>
        <bgColor rgb="FFCCCCCC"/>
      </patternFill>
    </fill>
    <fill>
      <patternFill patternType="solid">
        <fgColor theme="0"/>
        <bgColor indexed="64"/>
      </patternFill>
    </fill>
    <fill>
      <patternFill patternType="solid">
        <fgColor rgb="FFD9E2F3"/>
        <bgColor rgb="FFD8D8D8"/>
      </patternFill>
    </fill>
    <fill>
      <patternFill patternType="solid">
        <fgColor rgb="FFD8D8D8"/>
        <bgColor rgb="FFD9E2F3"/>
      </patternFill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rgb="FFCCCCCC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rgb="FFCCCCCC"/>
      </left>
      <right style="medium">
        <color rgb="FFCCCCCC"/>
      </right>
      <top style="medium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rgb="FFCCCCCC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rgb="FFCCCCCC"/>
      </left>
      <right style="medium">
        <color auto="1"/>
      </right>
      <top/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rgb="FFCCCCCC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rgb="FFCCCCCC"/>
      </top>
      <bottom/>
      <diagonal/>
    </border>
  </borders>
  <cellStyleXfs count="4">
    <xf numFmtId="0" fontId="0" fillId="0" borderId="0"/>
    <xf numFmtId="164" fontId="11" fillId="0" borderId="0" applyBorder="0" applyAlignment="0" applyProtection="0"/>
    <xf numFmtId="0" fontId="14" fillId="0" borderId="0"/>
    <xf numFmtId="0" fontId="14" fillId="0" borderId="0"/>
  </cellStyleXfs>
  <cellXfs count="140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3" xfId="0" applyFont="1" applyBorder="1" applyAlignment="1">
      <alignment wrapText="1"/>
    </xf>
    <xf numFmtId="0" fontId="3" fillId="2" borderId="6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left" wrapText="1"/>
    </xf>
    <xf numFmtId="166" fontId="2" fillId="0" borderId="10" xfId="0" applyNumberFormat="1" applyFont="1" applyBorder="1" applyAlignment="1">
      <alignment horizontal="right" vertical="center" wrapText="1"/>
    </xf>
    <xf numFmtId="4" fontId="0" fillId="0" borderId="11" xfId="0" applyNumberFormat="1" applyBorder="1" applyAlignment="1">
      <alignment horizontal="right"/>
    </xf>
    <xf numFmtId="0" fontId="2" fillId="0" borderId="12" xfId="0" applyFont="1" applyBorder="1"/>
    <xf numFmtId="4" fontId="2" fillId="0" borderId="12" xfId="0" applyNumberFormat="1" applyFont="1" applyBorder="1"/>
    <xf numFmtId="166" fontId="2" fillId="0" borderId="13" xfId="0" applyNumberFormat="1" applyFont="1" applyBorder="1" applyAlignment="1">
      <alignment horizontal="right" vertical="center" wrapText="1"/>
    </xf>
    <xf numFmtId="4" fontId="2" fillId="0" borderId="10" xfId="0" applyNumberFormat="1" applyFont="1" applyBorder="1" applyAlignment="1">
      <alignment horizontal="right" vertical="center" wrapText="1"/>
    </xf>
    <xf numFmtId="0" fontId="2" fillId="0" borderId="10" xfId="0" applyFont="1" applyBorder="1"/>
    <xf numFmtId="166" fontId="2" fillId="0" borderId="14" xfId="0" applyNumberFormat="1" applyFont="1" applyBorder="1" applyAlignment="1">
      <alignment horizontal="right" vertical="center" wrapText="1"/>
    </xf>
    <xf numFmtId="17" fontId="2" fillId="4" borderId="15" xfId="0" applyNumberFormat="1" applyFont="1" applyFill="1" applyBorder="1" applyAlignment="1">
      <alignment horizontal="left" wrapText="1"/>
    </xf>
    <xf numFmtId="166" fontId="2" fillId="4" borderId="15" xfId="0" applyNumberFormat="1" applyFont="1" applyFill="1" applyBorder="1" applyAlignment="1">
      <alignment horizontal="right" wrapText="1"/>
    </xf>
    <xf numFmtId="166" fontId="2" fillId="4" borderId="14" xfId="0" applyNumberFormat="1" applyFont="1" applyFill="1" applyBorder="1" applyAlignment="1">
      <alignment horizontal="right" wrapText="1"/>
    </xf>
    <xf numFmtId="166" fontId="4" fillId="4" borderId="10" xfId="0" applyNumberFormat="1" applyFont="1" applyFill="1" applyBorder="1" applyAlignment="1">
      <alignment horizontal="right" wrapText="1"/>
    </xf>
    <xf numFmtId="166" fontId="2" fillId="4" borderId="10" xfId="0" applyNumberFormat="1" applyFont="1" applyFill="1" applyBorder="1" applyAlignment="1">
      <alignment horizontal="right" wrapText="1"/>
    </xf>
    <xf numFmtId="166" fontId="4" fillId="4" borderId="15" xfId="0" applyNumberFormat="1" applyFont="1" applyFill="1" applyBorder="1" applyAlignment="1">
      <alignment horizontal="right" wrapText="1"/>
    </xf>
    <xf numFmtId="166" fontId="4" fillId="4" borderId="14" xfId="0" applyNumberFormat="1" applyFont="1" applyFill="1" applyBorder="1" applyAlignment="1">
      <alignment horizontal="right" wrapText="1"/>
    </xf>
    <xf numFmtId="0" fontId="2" fillId="4" borderId="15" xfId="0" applyFont="1" applyFill="1" applyBorder="1" applyAlignment="1">
      <alignment wrapText="1"/>
    </xf>
    <xf numFmtId="0" fontId="4" fillId="4" borderId="10" xfId="0" applyFont="1" applyFill="1" applyBorder="1" applyAlignment="1">
      <alignment horizontal="right" wrapText="1"/>
    </xf>
    <xf numFmtId="166" fontId="4" fillId="4" borderId="16" xfId="0" applyNumberFormat="1" applyFont="1" applyFill="1" applyBorder="1" applyAlignment="1">
      <alignment horizontal="right" wrapText="1"/>
    </xf>
    <xf numFmtId="0" fontId="2" fillId="5" borderId="15" xfId="0" applyFont="1" applyFill="1" applyBorder="1" applyAlignment="1">
      <alignment wrapText="1"/>
    </xf>
    <xf numFmtId="166" fontId="4" fillId="5" borderId="17" xfId="0" applyNumberFormat="1" applyFont="1" applyFill="1" applyBorder="1" applyAlignment="1">
      <alignment horizontal="right" wrapText="1"/>
    </xf>
    <xf numFmtId="166" fontId="4" fillId="5" borderId="18" xfId="0" applyNumberFormat="1" applyFont="1" applyFill="1" applyBorder="1" applyAlignment="1">
      <alignment horizontal="right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4" fillId="3" borderId="11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19" xfId="0" applyFont="1" applyBorder="1" applyAlignment="1">
      <alignment vertical="center" wrapText="1"/>
    </xf>
    <xf numFmtId="0" fontId="2" fillId="0" borderId="21" xfId="0" applyFont="1" applyBorder="1" applyAlignment="1">
      <alignment vertical="center" wrapText="1"/>
    </xf>
    <xf numFmtId="4" fontId="2" fillId="0" borderId="11" xfId="0" applyNumberFormat="1" applyFont="1" applyBorder="1" applyAlignment="1">
      <alignment horizontal="right" vertical="center" wrapText="1"/>
    </xf>
    <xf numFmtId="0" fontId="2" fillId="0" borderId="11" xfId="0" applyFont="1" applyBorder="1" applyAlignment="1">
      <alignment horizontal="center" vertical="center" wrapText="1"/>
    </xf>
    <xf numFmtId="1" fontId="2" fillId="0" borderId="11" xfId="0" applyNumberFormat="1" applyFont="1" applyBorder="1" applyAlignment="1">
      <alignment horizontal="center" vertical="center" wrapText="1"/>
    </xf>
    <xf numFmtId="49" fontId="2" fillId="0" borderId="19" xfId="0" applyNumberFormat="1" applyFont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67" fontId="2" fillId="0" borderId="10" xfId="0" applyNumberFormat="1" applyFont="1" applyBorder="1" applyAlignment="1">
      <alignment horizontal="right" vertical="center" wrapText="1"/>
    </xf>
    <xf numFmtId="0" fontId="2" fillId="0" borderId="9" xfId="0" applyFont="1" applyBorder="1" applyAlignment="1">
      <alignment horizontal="center" vertical="center" wrapText="1"/>
    </xf>
    <xf numFmtId="166" fontId="2" fillId="0" borderId="22" xfId="0" applyNumberFormat="1" applyFont="1" applyBorder="1" applyAlignment="1">
      <alignment horizontal="right" wrapText="1"/>
    </xf>
    <xf numFmtId="0" fontId="2" fillId="0" borderId="22" xfId="0" applyFont="1" applyBorder="1" applyAlignment="1">
      <alignment horizontal="right" wrapText="1"/>
    </xf>
    <xf numFmtId="4" fontId="2" fillId="0" borderId="22" xfId="0" applyNumberFormat="1" applyFont="1" applyBorder="1" applyAlignment="1">
      <alignment horizontal="right" wrapText="1"/>
    </xf>
    <xf numFmtId="167" fontId="0" fillId="0" borderId="0" xfId="0" applyNumberFormat="1"/>
    <xf numFmtId="17" fontId="2" fillId="0" borderId="10" xfId="0" applyNumberFormat="1" applyFont="1" applyBorder="1" applyAlignment="1">
      <alignment horizontal="center" vertical="center" wrapText="1"/>
    </xf>
    <xf numFmtId="166" fontId="2" fillId="0" borderId="18" xfId="0" applyNumberFormat="1" applyFont="1" applyBorder="1" applyAlignment="1">
      <alignment horizontal="right" wrapText="1"/>
    </xf>
    <xf numFmtId="4" fontId="2" fillId="0" borderId="18" xfId="0" applyNumberFormat="1" applyFont="1" applyBorder="1" applyAlignment="1">
      <alignment horizontal="right" wrapText="1"/>
    </xf>
    <xf numFmtId="0" fontId="2" fillId="0" borderId="18" xfId="0" applyFont="1" applyBorder="1" applyAlignment="1">
      <alignment horizontal="right" wrapText="1"/>
    </xf>
    <xf numFmtId="167" fontId="2" fillId="4" borderId="10" xfId="0" applyNumberFormat="1" applyFont="1" applyFill="1" applyBorder="1" applyAlignment="1">
      <alignment horizontal="right" wrapText="1"/>
    </xf>
    <xf numFmtId="166" fontId="2" fillId="4" borderId="18" xfId="0" applyNumberFormat="1" applyFont="1" applyFill="1" applyBorder="1" applyAlignment="1">
      <alignment horizontal="right" wrapText="1"/>
    </xf>
    <xf numFmtId="166" fontId="4" fillId="4" borderId="18" xfId="0" applyNumberFormat="1" applyFont="1" applyFill="1" applyBorder="1" applyAlignment="1">
      <alignment horizontal="right" wrapText="1"/>
    </xf>
    <xf numFmtId="167" fontId="4" fillId="4" borderId="10" xfId="0" applyNumberFormat="1" applyFont="1" applyFill="1" applyBorder="1" applyAlignment="1">
      <alignment horizontal="right" wrapText="1"/>
    </xf>
    <xf numFmtId="166" fontId="2" fillId="4" borderId="10" xfId="0" applyNumberFormat="1" applyFont="1" applyFill="1" applyBorder="1" applyAlignment="1">
      <alignment horizontal="center" vertical="center" wrapText="1"/>
    </xf>
    <xf numFmtId="49" fontId="2" fillId="4" borderId="10" xfId="0" applyNumberFormat="1" applyFont="1" applyFill="1" applyBorder="1" applyAlignment="1">
      <alignment horizontal="center" vertical="center" wrapText="1"/>
    </xf>
    <xf numFmtId="168" fontId="2" fillId="4" borderId="10" xfId="0" applyNumberFormat="1" applyFont="1" applyFill="1" applyBorder="1" applyAlignment="1">
      <alignment horizontal="right" wrapText="1"/>
    </xf>
    <xf numFmtId="49" fontId="2" fillId="4" borderId="10" xfId="0" applyNumberFormat="1" applyFont="1" applyFill="1" applyBorder="1" applyAlignment="1">
      <alignment horizontal="center" wrapText="1"/>
    </xf>
    <xf numFmtId="49" fontId="2" fillId="4" borderId="10" xfId="0" applyNumberFormat="1" applyFont="1" applyFill="1" applyBorder="1" applyAlignment="1">
      <alignment horizontal="right" wrapText="1"/>
    </xf>
    <xf numFmtId="166" fontId="2" fillId="4" borderId="10" xfId="0" applyNumberFormat="1" applyFont="1" applyFill="1" applyBorder="1" applyAlignment="1">
      <alignment horizontal="center" wrapText="1"/>
    </xf>
    <xf numFmtId="4" fontId="2" fillId="0" borderId="24" xfId="0" applyNumberFormat="1" applyFont="1" applyBorder="1" applyAlignment="1">
      <alignment horizontal="right" vertical="center" wrapText="1"/>
    </xf>
    <xf numFmtId="166" fontId="4" fillId="4" borderId="25" xfId="0" applyNumberFormat="1" applyFont="1" applyFill="1" applyBorder="1" applyAlignment="1">
      <alignment horizontal="center" wrapText="1"/>
    </xf>
    <xf numFmtId="166" fontId="4" fillId="4" borderId="0" xfId="0" applyNumberFormat="1" applyFont="1" applyFill="1" applyAlignment="1">
      <alignment horizontal="center" wrapText="1"/>
    </xf>
    <xf numFmtId="0" fontId="2" fillId="0" borderId="0" xfId="0" applyFont="1" applyAlignment="1">
      <alignment vertical="center" wrapText="1"/>
    </xf>
    <xf numFmtId="169" fontId="2" fillId="0" borderId="11" xfId="0" applyNumberFormat="1" applyFont="1" applyBorder="1" applyAlignment="1">
      <alignment horizontal="center" vertical="center" wrapText="1"/>
    </xf>
    <xf numFmtId="0" fontId="4" fillId="3" borderId="26" xfId="0" applyFont="1" applyFill="1" applyBorder="1" applyAlignment="1">
      <alignment horizontal="center" vertical="center" wrapText="1"/>
    </xf>
    <xf numFmtId="166" fontId="2" fillId="0" borderId="0" xfId="0" applyNumberFormat="1" applyFont="1" applyAlignment="1">
      <alignment wrapText="1"/>
    </xf>
    <xf numFmtId="4" fontId="4" fillId="6" borderId="11" xfId="0" applyNumberFormat="1" applyFont="1" applyFill="1" applyBorder="1" applyAlignment="1">
      <alignment horizontal="right" vertical="center" wrapText="1"/>
    </xf>
    <xf numFmtId="0" fontId="2" fillId="6" borderId="11" xfId="0" applyFont="1" applyFill="1" applyBorder="1" applyAlignment="1">
      <alignment vertical="center"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horizontal="left" vertical="top" wrapText="1"/>
    </xf>
    <xf numFmtId="0" fontId="4" fillId="3" borderId="19" xfId="0" applyFont="1" applyFill="1" applyBorder="1" applyAlignment="1">
      <alignment horizontal="center" vertical="center" wrapText="1"/>
    </xf>
    <xf numFmtId="14" fontId="2" fillId="0" borderId="11" xfId="0" applyNumberFormat="1" applyFont="1" applyBorder="1" applyAlignment="1">
      <alignment vertical="center" wrapText="1"/>
    </xf>
    <xf numFmtId="49" fontId="5" fillId="0" borderId="11" xfId="1" applyNumberFormat="1" applyFont="1" applyBorder="1" applyAlignment="1" applyProtection="1">
      <alignment horizontal="center" vertical="center" wrapText="1"/>
    </xf>
    <xf numFmtId="49" fontId="2" fillId="0" borderId="11" xfId="0" applyNumberFormat="1" applyFont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49" fontId="2" fillId="4" borderId="11" xfId="0" applyNumberFormat="1" applyFont="1" applyFill="1" applyBorder="1" applyAlignment="1">
      <alignment horizontal="center" vertical="center" wrapText="1"/>
    </xf>
    <xf numFmtId="49" fontId="2" fillId="4" borderId="11" xfId="1" applyNumberFormat="1" applyFont="1" applyFill="1" applyBorder="1" applyAlignment="1" applyProtection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14" fontId="2" fillId="4" borderId="21" xfId="0" applyNumberFormat="1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4" fillId="4" borderId="19" xfId="0" applyFont="1" applyFill="1" applyBorder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center" wrapText="1"/>
    </xf>
    <xf numFmtId="170" fontId="8" fillId="0" borderId="11" xfId="0" applyNumberFormat="1" applyFont="1" applyBorder="1" applyAlignment="1">
      <alignment horizontal="center" vertical="center" wrapText="1"/>
    </xf>
    <xf numFmtId="170" fontId="8" fillId="4" borderId="11" xfId="0" applyNumberFormat="1" applyFont="1" applyFill="1" applyBorder="1" applyAlignment="1">
      <alignment horizontal="center" vertical="center" wrapText="1"/>
    </xf>
    <xf numFmtId="170" fontId="9" fillId="7" borderId="11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wrapText="1"/>
    </xf>
    <xf numFmtId="0" fontId="10" fillId="0" borderId="0" xfId="0" applyFont="1" applyAlignment="1">
      <alignment horizontal="center" wrapText="1"/>
    </xf>
    <xf numFmtId="0" fontId="2" fillId="0" borderId="19" xfId="0" quotePrefix="1" applyFont="1" applyBorder="1" applyAlignment="1">
      <alignment horizontal="center" vertical="center" wrapText="1"/>
    </xf>
    <xf numFmtId="0" fontId="2" fillId="4" borderId="19" xfId="0" quotePrefix="1" applyFont="1" applyFill="1" applyBorder="1" applyAlignment="1">
      <alignment horizontal="center" vertical="center" wrapText="1"/>
    </xf>
    <xf numFmtId="0" fontId="2" fillId="4" borderId="11" xfId="0" quotePrefix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0" xfId="0" applyFont="1"/>
    <xf numFmtId="0" fontId="3" fillId="2" borderId="2" xfId="0" applyFont="1" applyFill="1" applyBorder="1" applyAlignment="1">
      <alignment vertical="center" wrapText="1"/>
    </xf>
    <xf numFmtId="0" fontId="2" fillId="0" borderId="3" xfId="0" applyFont="1" applyBorder="1" applyAlignment="1">
      <alignment wrapText="1"/>
    </xf>
    <xf numFmtId="0" fontId="2" fillId="0" borderId="4" xfId="0" applyFont="1" applyBorder="1" applyAlignment="1">
      <alignment horizontal="right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2" fillId="0" borderId="19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0" fontId="2" fillId="0" borderId="21" xfId="0" applyFont="1" applyBorder="1" applyAlignment="1">
      <alignment vertical="center" wrapText="1"/>
    </xf>
    <xf numFmtId="0" fontId="4" fillId="6" borderId="11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horizontal="left" vertical="top" wrapText="1"/>
    </xf>
    <xf numFmtId="0" fontId="0" fillId="0" borderId="0" xfId="0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0" fontId="4" fillId="3" borderId="21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49" fontId="2" fillId="0" borderId="19" xfId="0" applyNumberFormat="1" applyFont="1" applyBorder="1" applyAlignment="1">
      <alignment horizontal="center" vertical="center" wrapText="1"/>
    </xf>
    <xf numFmtId="49" fontId="2" fillId="0" borderId="21" xfId="0" applyNumberFormat="1" applyFont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left" vertical="center" wrapText="1"/>
    </xf>
    <xf numFmtId="49" fontId="6" fillId="0" borderId="20" xfId="0" applyNumberFormat="1" applyFont="1" applyBorder="1" applyAlignment="1">
      <alignment horizontal="left" vertical="center" wrapText="1"/>
    </xf>
    <xf numFmtId="49" fontId="6" fillId="0" borderId="21" xfId="0" applyNumberFormat="1" applyFont="1" applyBorder="1" applyAlignment="1">
      <alignment horizontal="left" vertical="center" wrapText="1"/>
    </xf>
    <xf numFmtId="49" fontId="2" fillId="4" borderId="19" xfId="0" applyNumberFormat="1" applyFont="1" applyFill="1" applyBorder="1" applyAlignment="1">
      <alignment horizontal="left" vertical="center" wrapText="1"/>
    </xf>
    <xf numFmtId="49" fontId="2" fillId="4" borderId="20" xfId="0" applyNumberFormat="1" applyFont="1" applyFill="1" applyBorder="1" applyAlignment="1">
      <alignment horizontal="left" vertical="center" wrapText="1"/>
    </xf>
    <xf numFmtId="49" fontId="2" fillId="4" borderId="21" xfId="0" applyNumberFormat="1" applyFont="1" applyFill="1" applyBorder="1" applyAlignment="1">
      <alignment horizontal="left" vertical="center" wrapText="1"/>
    </xf>
    <xf numFmtId="49" fontId="2" fillId="4" borderId="20" xfId="0" applyNumberFormat="1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2" fillId="4" borderId="21" xfId="0" applyFont="1" applyFill="1" applyBorder="1" applyAlignment="1">
      <alignment horizontal="left" vertical="center" wrapText="1"/>
    </xf>
    <xf numFmtId="0" fontId="4" fillId="4" borderId="20" xfId="0" applyFont="1" applyFill="1" applyBorder="1" applyAlignment="1">
      <alignment horizontal="left" vertical="center" wrapText="1"/>
    </xf>
    <xf numFmtId="0" fontId="4" fillId="4" borderId="21" xfId="0" applyFont="1" applyFill="1" applyBorder="1" applyAlignment="1">
      <alignment horizontal="left" vertical="center" wrapText="1"/>
    </xf>
    <xf numFmtId="0" fontId="4" fillId="6" borderId="19" xfId="0" applyFont="1" applyFill="1" applyBorder="1" applyAlignment="1">
      <alignment horizontal="center" vertical="center" wrapText="1"/>
    </xf>
    <xf numFmtId="0" fontId="4" fillId="6" borderId="20" xfId="0" applyFont="1" applyFill="1" applyBorder="1" applyAlignment="1">
      <alignment horizontal="center" vertical="center" wrapText="1"/>
    </xf>
    <xf numFmtId="0" fontId="4" fillId="6" borderId="2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</cellXfs>
  <cellStyles count="4">
    <cellStyle name="Moeda 3 6" xfId="3" xr:uid="{00000000-0005-0000-0000-000032000000}"/>
    <cellStyle name="Normal" xfId="0" builtinId="0"/>
    <cellStyle name="Normal 65" xfId="2" xr:uid="{00000000-0005-0000-0000-000031000000}"/>
    <cellStyle name="Vírgula" xfId="1" builtinId="3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127622"/>
      <rgbColor rgb="00000080"/>
      <rgbColor rgb="00808000"/>
      <rgbColor rgb="00800080"/>
      <rgbColor rgb="00008080"/>
      <rgbColor rgb="00CCCCCC"/>
      <rgbColor rgb="00808080"/>
      <rgbColor rgb="009999FF"/>
      <rgbColor rgb="00993366"/>
      <rgbColor rgb="00FFFFCC"/>
      <rgbColor rgb="00D9E2F3"/>
      <rgbColor rgb="00660066"/>
      <rgbColor rgb="00FF8080"/>
      <rgbColor rgb="000066CC"/>
      <rgbColor rgb="00D8D8D8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AFD095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C55A11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tabColor rgb="FFC55A11"/>
    <pageSetUpPr fitToPage="1"/>
  </sheetPr>
  <dimension ref="A1:V140"/>
  <sheetViews>
    <sheetView tabSelected="1" topLeftCell="A51" workbookViewId="0">
      <selection activeCell="N63" sqref="N63"/>
    </sheetView>
  </sheetViews>
  <sheetFormatPr defaultColWidth="8.7109375" defaultRowHeight="15"/>
  <cols>
    <col min="2" max="2" width="14.28515625" customWidth="1"/>
    <col min="3" max="3" width="17.140625" style="1" customWidth="1"/>
    <col min="4" max="7" width="15" customWidth="1"/>
    <col min="8" max="8" width="19.28515625" customWidth="1"/>
    <col min="9" max="10" width="15.28515625" customWidth="1"/>
    <col min="11" max="11" width="16.140625" customWidth="1"/>
    <col min="12" max="13" width="15.28515625" customWidth="1"/>
    <col min="14" max="16" width="17.140625" customWidth="1"/>
    <col min="17" max="17" width="31" customWidth="1"/>
    <col min="18" max="20" width="14.140625" customWidth="1"/>
    <col min="21" max="22" width="14.5703125" customWidth="1"/>
  </cols>
  <sheetData>
    <row r="1" spans="1:22" ht="26.25">
      <c r="A1" s="93" t="s">
        <v>0</v>
      </c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  <c r="M1" s="93"/>
      <c r="N1" s="93"/>
      <c r="O1" s="93"/>
      <c r="P1" s="93"/>
      <c r="Q1" s="93"/>
      <c r="R1" s="93"/>
      <c r="S1" s="93"/>
      <c r="T1" s="93"/>
      <c r="U1" s="93"/>
      <c r="V1" s="93"/>
    </row>
    <row r="2" spans="1:22" ht="9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  <c r="P2" s="3"/>
      <c r="Q2" s="3"/>
      <c r="R2" s="3"/>
      <c r="S2" s="3"/>
      <c r="T2" s="3"/>
      <c r="U2" s="3"/>
      <c r="V2" s="3"/>
    </row>
    <row r="3" spans="1:22">
      <c r="A3" s="94" t="s">
        <v>1</v>
      </c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</row>
    <row r="4" spans="1:22" ht="6.75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3"/>
      <c r="P4" s="3"/>
      <c r="Q4" s="3"/>
      <c r="R4" s="3"/>
      <c r="S4" s="3"/>
      <c r="T4" s="3"/>
      <c r="U4" s="3"/>
      <c r="V4" s="3"/>
    </row>
    <row r="5" spans="1:22">
      <c r="A5" s="95" t="s">
        <v>2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</row>
    <row r="6" spans="1:22">
      <c r="A6" s="96" t="s">
        <v>3</v>
      </c>
      <c r="B6" s="96"/>
      <c r="C6" s="96"/>
      <c r="D6" s="96"/>
      <c r="E6" s="96"/>
      <c r="F6" s="96"/>
      <c r="G6" s="96"/>
      <c r="H6" s="96"/>
      <c r="I6" s="96"/>
      <c r="J6" s="96"/>
      <c r="K6" s="96"/>
      <c r="L6" s="96"/>
      <c r="M6" s="96"/>
      <c r="N6" s="96"/>
      <c r="O6" s="3"/>
      <c r="P6" s="3"/>
      <c r="Q6" s="3"/>
      <c r="R6" s="3"/>
      <c r="S6" s="3"/>
      <c r="T6" s="3"/>
      <c r="U6" s="3"/>
      <c r="V6" s="3"/>
    </row>
    <row r="7" spans="1:22" ht="7.5" customHeight="1">
      <c r="A7" s="97"/>
      <c r="B7" s="97"/>
      <c r="C7" s="97"/>
      <c r="D7" s="97"/>
      <c r="E7" s="97"/>
      <c r="F7" s="97"/>
      <c r="G7" s="97"/>
      <c r="H7" s="97"/>
      <c r="I7" s="97"/>
      <c r="J7" s="97"/>
      <c r="K7" s="97"/>
      <c r="L7" s="97"/>
      <c r="M7" s="97"/>
      <c r="N7" s="97"/>
      <c r="O7" s="3"/>
      <c r="P7" s="3"/>
      <c r="Q7" s="3"/>
      <c r="R7" s="3"/>
      <c r="S7" s="3"/>
      <c r="T7" s="3"/>
      <c r="U7" s="3"/>
      <c r="V7" s="3"/>
    </row>
    <row r="8" spans="1:22">
      <c r="A8" s="95" t="s">
        <v>4</v>
      </c>
      <c r="B8" s="95"/>
      <c r="C8" s="95"/>
      <c r="D8" s="95"/>
      <c r="E8" s="95"/>
      <c r="F8" s="95"/>
      <c r="G8" s="95"/>
      <c r="H8" s="95"/>
      <c r="I8" s="95"/>
      <c r="J8" s="95"/>
      <c r="K8" s="95"/>
      <c r="L8" s="95"/>
      <c r="M8" s="95"/>
      <c r="N8" s="95"/>
      <c r="O8" s="95"/>
      <c r="P8" s="95"/>
      <c r="Q8" s="95"/>
      <c r="R8" s="95"/>
      <c r="S8" s="95"/>
      <c r="T8" s="95"/>
      <c r="U8" s="95"/>
      <c r="V8" s="95"/>
    </row>
    <row r="9" spans="1:22">
      <c r="A9" s="96" t="s">
        <v>5</v>
      </c>
      <c r="B9" s="96"/>
      <c r="C9" s="96"/>
      <c r="D9" s="96"/>
      <c r="E9" s="96"/>
      <c r="F9" s="96"/>
      <c r="G9" s="96"/>
      <c r="H9" s="96"/>
      <c r="I9" s="96"/>
      <c r="J9" s="96"/>
      <c r="K9" s="96"/>
      <c r="L9" s="96"/>
      <c r="M9" s="96"/>
      <c r="N9" s="96"/>
      <c r="O9" s="3"/>
      <c r="P9" s="3"/>
      <c r="Q9" s="3"/>
      <c r="R9" s="3"/>
      <c r="S9" s="3"/>
      <c r="T9" s="3"/>
      <c r="U9" s="3"/>
      <c r="V9" s="3"/>
    </row>
    <row r="10" spans="1:22" ht="8.25" customHeight="1">
      <c r="A10" s="97"/>
      <c r="B10" s="97"/>
      <c r="C10" s="97"/>
      <c r="D10" s="97"/>
      <c r="E10" s="97"/>
      <c r="F10" s="97"/>
      <c r="G10" s="97"/>
      <c r="H10" s="97"/>
      <c r="I10" s="97"/>
      <c r="J10" s="97"/>
      <c r="K10" s="97"/>
      <c r="L10" s="97"/>
      <c r="M10" s="97"/>
      <c r="N10" s="97"/>
      <c r="O10" s="3"/>
      <c r="P10" s="3"/>
      <c r="Q10" s="3"/>
      <c r="R10" s="3"/>
      <c r="S10" s="3"/>
      <c r="T10" s="3"/>
      <c r="U10" s="3"/>
      <c r="V10" s="3"/>
    </row>
    <row r="11" spans="1:22">
      <c r="A11" s="95" t="s">
        <v>6</v>
      </c>
      <c r="B11" s="95"/>
      <c r="C11" s="95"/>
      <c r="D11" s="95"/>
      <c r="E11" s="95"/>
      <c r="F11" s="95"/>
      <c r="G11" s="95"/>
      <c r="H11" s="95"/>
      <c r="I11" s="95"/>
      <c r="J11" s="95"/>
      <c r="K11" s="95"/>
      <c r="L11" s="95"/>
      <c r="M11" s="95"/>
      <c r="N11" s="95"/>
      <c r="O11" s="95"/>
      <c r="P11" s="95"/>
      <c r="Q11" s="95"/>
      <c r="R11" s="95"/>
      <c r="S11" s="95"/>
      <c r="T11" s="95"/>
      <c r="U11" s="95"/>
      <c r="V11" s="95"/>
    </row>
    <row r="12" spans="1:22" ht="9" customHeight="1">
      <c r="A12" s="96"/>
      <c r="B12" s="96"/>
      <c r="C12" s="96"/>
      <c r="D12" s="96"/>
      <c r="E12" s="96"/>
      <c r="F12" s="96"/>
      <c r="G12" s="96"/>
      <c r="H12" s="96"/>
      <c r="I12" s="96"/>
      <c r="J12" s="96"/>
      <c r="K12" s="96"/>
      <c r="L12" s="96"/>
      <c r="M12" s="96"/>
      <c r="N12" s="96"/>
      <c r="O12" s="3"/>
      <c r="P12" s="3"/>
      <c r="Q12" s="3"/>
      <c r="R12" s="3"/>
      <c r="S12" s="3"/>
      <c r="T12" s="3"/>
      <c r="U12" s="3"/>
      <c r="V12" s="3"/>
    </row>
    <row r="13" spans="1:22" ht="15.75" customHeight="1">
      <c r="A13" s="98" t="s">
        <v>7</v>
      </c>
      <c r="B13" s="98"/>
      <c r="C13" s="98"/>
      <c r="D13" s="98"/>
      <c r="E13" s="98"/>
      <c r="F13" s="98"/>
      <c r="G13" s="98"/>
      <c r="H13" s="98"/>
      <c r="I13" s="98"/>
      <c r="J13" s="98"/>
      <c r="K13" s="98"/>
      <c r="L13" s="98"/>
      <c r="M13" s="98"/>
      <c r="N13" s="98"/>
      <c r="O13" s="98"/>
      <c r="P13" s="98"/>
      <c r="Q13" s="98"/>
      <c r="R13" s="98"/>
      <c r="S13" s="98"/>
      <c r="T13" s="98"/>
      <c r="U13" s="98"/>
      <c r="V13" s="98"/>
    </row>
    <row r="14" spans="1:22" ht="33.75" customHeight="1">
      <c r="A14" s="98" t="s">
        <v>8</v>
      </c>
      <c r="B14" s="98"/>
      <c r="C14" s="98"/>
      <c r="D14" s="98"/>
      <c r="E14" s="98"/>
      <c r="F14" s="98"/>
      <c r="G14" s="98"/>
      <c r="H14" s="98"/>
      <c r="I14" s="98"/>
      <c r="J14" s="98"/>
      <c r="K14" s="98"/>
      <c r="L14" s="98"/>
      <c r="M14" s="98"/>
      <c r="N14" s="98"/>
      <c r="O14" s="98"/>
      <c r="P14" s="98"/>
      <c r="Q14" s="98"/>
      <c r="R14" s="98"/>
      <c r="S14" s="98"/>
      <c r="T14" s="98"/>
      <c r="U14" s="98"/>
      <c r="V14" s="98"/>
    </row>
    <row r="15" spans="1:22" ht="8.25" customHeight="1">
      <c r="A15" s="99"/>
      <c r="B15" s="99"/>
      <c r="C15" s="99"/>
      <c r="D15" s="99"/>
      <c r="E15" s="99"/>
      <c r="F15" s="99"/>
      <c r="G15" s="99"/>
      <c r="H15" s="99"/>
      <c r="I15" s="99"/>
      <c r="J15" s="99"/>
      <c r="K15" s="99"/>
      <c r="L15" s="99"/>
      <c r="M15" s="99"/>
      <c r="N15" s="99"/>
      <c r="O15" s="99"/>
      <c r="P15" s="4"/>
      <c r="Q15" s="4"/>
      <c r="R15" s="4"/>
      <c r="S15" s="4"/>
      <c r="T15" s="4"/>
      <c r="U15" s="4"/>
      <c r="V15" s="4"/>
    </row>
    <row r="16" spans="1:22" ht="15.75" customHeight="1">
      <c r="A16" s="98" t="s">
        <v>9</v>
      </c>
      <c r="B16" s="98"/>
      <c r="C16" s="98"/>
      <c r="D16" s="98"/>
      <c r="E16" s="98"/>
      <c r="F16" s="98"/>
      <c r="G16" s="98"/>
      <c r="H16" s="98"/>
      <c r="I16" s="98"/>
      <c r="J16" s="98"/>
      <c r="K16" s="98"/>
      <c r="L16" s="98"/>
      <c r="M16" s="98"/>
      <c r="N16" s="98"/>
      <c r="O16" s="98"/>
      <c r="P16" s="98"/>
      <c r="Q16" s="98"/>
      <c r="R16" s="98"/>
      <c r="S16" s="98"/>
      <c r="T16" s="98"/>
      <c r="U16" s="98"/>
      <c r="V16" s="98"/>
    </row>
    <row r="17" spans="1:22" ht="25.5" customHeight="1">
      <c r="A17" s="98" t="s">
        <v>10</v>
      </c>
      <c r="B17" s="98"/>
      <c r="C17" s="98"/>
      <c r="D17" s="98"/>
      <c r="E17" s="98"/>
      <c r="F17" s="98"/>
      <c r="G17" s="98"/>
      <c r="H17" s="98"/>
      <c r="I17" s="98"/>
      <c r="J17" s="98"/>
      <c r="K17" s="98"/>
      <c r="L17" s="98"/>
      <c r="M17" s="98"/>
      <c r="N17" s="98"/>
      <c r="O17" s="98"/>
      <c r="P17" s="98"/>
      <c r="Q17" s="98"/>
      <c r="R17" s="98"/>
      <c r="S17" s="98"/>
      <c r="T17" s="98"/>
      <c r="U17" s="98"/>
      <c r="V17" s="98"/>
    </row>
    <row r="18" spans="1:22" ht="15.75" customHeight="1">
      <c r="A18" s="100" t="s">
        <v>11</v>
      </c>
      <c r="B18" s="100"/>
      <c r="C18" s="100"/>
      <c r="D18" s="100"/>
      <c r="E18" s="100"/>
      <c r="F18" s="100"/>
      <c r="G18" s="100"/>
      <c r="H18" s="100"/>
      <c r="I18" s="100"/>
      <c r="J18" s="100"/>
      <c r="K18" s="100"/>
      <c r="L18" s="100"/>
      <c r="M18" s="100"/>
      <c r="N18" s="100"/>
      <c r="O18" s="100"/>
      <c r="P18" s="100"/>
      <c r="Q18" s="100"/>
      <c r="R18" s="100"/>
      <c r="S18" s="100"/>
      <c r="T18" s="100"/>
      <c r="U18" s="100"/>
      <c r="V18" s="100"/>
    </row>
    <row r="19" spans="1:22" ht="15.75" customHeight="1">
      <c r="A19" s="135" t="s">
        <v>12</v>
      </c>
      <c r="B19" s="5"/>
      <c r="C19" s="101" t="s">
        <v>13</v>
      </c>
      <c r="D19" s="101"/>
      <c r="E19" s="101"/>
      <c r="F19" s="101"/>
      <c r="G19" s="101"/>
      <c r="H19" s="101"/>
      <c r="I19" s="101"/>
      <c r="J19" s="101"/>
      <c r="K19" s="101"/>
      <c r="L19" s="101"/>
      <c r="M19" s="101"/>
      <c r="N19" s="101"/>
      <c r="O19" s="101"/>
      <c r="P19" s="101"/>
      <c r="Q19" s="101"/>
      <c r="R19" s="101"/>
      <c r="S19" s="101"/>
      <c r="T19" s="101"/>
      <c r="U19" s="101"/>
      <c r="V19" s="101"/>
    </row>
    <row r="20" spans="1:22" ht="98.25" customHeight="1">
      <c r="A20" s="135"/>
      <c r="B20" s="136" t="s">
        <v>14</v>
      </c>
      <c r="C20" s="102" t="s">
        <v>15</v>
      </c>
      <c r="D20" s="102" t="s">
        <v>16</v>
      </c>
      <c r="E20" s="102"/>
      <c r="F20" s="102"/>
      <c r="G20" s="102" t="s">
        <v>17</v>
      </c>
      <c r="H20" s="102"/>
      <c r="I20" s="102"/>
      <c r="J20" s="40" t="s">
        <v>18</v>
      </c>
      <c r="K20" s="102" t="s">
        <v>19</v>
      </c>
      <c r="L20" s="102"/>
      <c r="M20" s="102"/>
      <c r="N20" s="102"/>
      <c r="O20" s="103" t="s">
        <v>20</v>
      </c>
      <c r="P20" s="103"/>
      <c r="Q20" s="66" t="s">
        <v>21</v>
      </c>
      <c r="R20" s="102" t="s">
        <v>22</v>
      </c>
      <c r="S20" s="102"/>
      <c r="T20" s="102" t="s">
        <v>23</v>
      </c>
      <c r="U20" s="102"/>
      <c r="V20" s="102" t="s">
        <v>24</v>
      </c>
    </row>
    <row r="21" spans="1:22" ht="42" customHeight="1">
      <c r="A21" s="135"/>
      <c r="B21" s="136"/>
      <c r="C21" s="102"/>
      <c r="D21" s="6" t="s">
        <v>25</v>
      </c>
      <c r="E21" s="6" t="s">
        <v>26</v>
      </c>
      <c r="F21" s="6" t="s">
        <v>27</v>
      </c>
      <c r="G21" s="6" t="s">
        <v>25</v>
      </c>
      <c r="H21" s="6" t="s">
        <v>26</v>
      </c>
      <c r="I21" s="6" t="s">
        <v>27</v>
      </c>
      <c r="J21" s="6" t="s">
        <v>25</v>
      </c>
      <c r="K21" s="6" t="s">
        <v>28</v>
      </c>
      <c r="L21" s="6" t="s">
        <v>25</v>
      </c>
      <c r="M21" s="6" t="s">
        <v>26</v>
      </c>
      <c r="N21" s="6" t="s">
        <v>27</v>
      </c>
      <c r="O21" s="6" t="s">
        <v>25</v>
      </c>
      <c r="P21" s="6" t="s">
        <v>26</v>
      </c>
      <c r="Q21" s="6"/>
      <c r="R21" s="6" t="s">
        <v>25</v>
      </c>
      <c r="S21" s="6" t="s">
        <v>26</v>
      </c>
      <c r="T21" s="6" t="s">
        <v>25</v>
      </c>
      <c r="U21" s="6" t="s">
        <v>29</v>
      </c>
      <c r="V21" s="102"/>
    </row>
    <row r="22" spans="1:22">
      <c r="A22" s="7" t="s">
        <v>30</v>
      </c>
      <c r="B22" s="8">
        <v>3009256.22</v>
      </c>
      <c r="C22" s="8">
        <v>3009256.22</v>
      </c>
      <c r="D22" s="9">
        <v>15564925.84</v>
      </c>
      <c r="E22" s="8"/>
      <c r="F22" s="8"/>
      <c r="G22" s="8">
        <v>5733103.5999999996</v>
      </c>
      <c r="H22" s="8"/>
      <c r="I22" s="8"/>
      <c r="J22" s="41">
        <v>0</v>
      </c>
      <c r="K22" s="42" t="s">
        <v>30</v>
      </c>
      <c r="L22" s="43">
        <v>2851551.8</v>
      </c>
      <c r="M22" s="43"/>
      <c r="N22" s="43"/>
      <c r="O22" s="44"/>
      <c r="P22" s="44">
        <v>685.4</v>
      </c>
      <c r="Q22" s="44"/>
      <c r="R22" s="45">
        <v>93386.39</v>
      </c>
      <c r="S22" s="45"/>
      <c r="T22" s="45"/>
      <c r="U22" s="45"/>
      <c r="V22" s="43">
        <v>2945623.59</v>
      </c>
    </row>
    <row r="23" spans="1:22">
      <c r="A23" s="10" t="s">
        <v>31</v>
      </c>
      <c r="B23" s="11">
        <v>3009256.22</v>
      </c>
      <c r="C23" s="12">
        <v>3009256.22</v>
      </c>
      <c r="D23" s="13"/>
      <c r="E23" s="8">
        <v>99990.46</v>
      </c>
      <c r="F23" s="8"/>
      <c r="G23" s="13">
        <v>2881551.8</v>
      </c>
      <c r="H23" s="13"/>
      <c r="I23" s="8"/>
      <c r="J23" s="41">
        <v>0</v>
      </c>
      <c r="K23" s="42" t="s">
        <v>31</v>
      </c>
      <c r="L23" s="43">
        <v>2881551.8</v>
      </c>
      <c r="M23" s="45"/>
      <c r="N23" s="43"/>
      <c r="O23" s="44"/>
      <c r="P23" s="44"/>
      <c r="Q23" s="44"/>
      <c r="R23" s="45"/>
      <c r="S23" s="45"/>
      <c r="T23" s="45"/>
      <c r="U23" s="45"/>
      <c r="V23" s="43">
        <v>2881551.8</v>
      </c>
    </row>
    <row r="24" spans="1:22">
      <c r="A24" s="14" t="s">
        <v>31</v>
      </c>
      <c r="B24" s="8"/>
      <c r="C24" s="15"/>
      <c r="D24" s="13"/>
      <c r="E24" s="8"/>
      <c r="F24" s="8"/>
      <c r="G24" s="13"/>
      <c r="H24" s="13"/>
      <c r="I24" s="8"/>
      <c r="J24" s="46"/>
      <c r="K24" s="47">
        <v>45717</v>
      </c>
      <c r="L24" s="48">
        <v>2881551.8</v>
      </c>
      <c r="M24" s="49"/>
      <c r="N24" s="48"/>
      <c r="O24" s="50"/>
      <c r="P24" s="50"/>
      <c r="Q24" s="50"/>
      <c r="R24" s="49"/>
      <c r="S24" s="49"/>
      <c r="T24" s="49"/>
      <c r="U24" s="49"/>
      <c r="V24" s="48">
        <v>2881551.8</v>
      </c>
    </row>
    <row r="25" spans="1:22">
      <c r="A25" s="16">
        <v>45717</v>
      </c>
      <c r="B25" s="17">
        <v>3015852.5</v>
      </c>
      <c r="C25" s="18">
        <v>3015852.5</v>
      </c>
      <c r="D25" s="19"/>
      <c r="E25" s="20">
        <v>2498</v>
      </c>
      <c r="F25" s="19"/>
      <c r="G25" s="20">
        <v>3008967.47</v>
      </c>
      <c r="H25" s="20">
        <v>102488.46</v>
      </c>
      <c r="I25" s="19"/>
      <c r="J25" s="51">
        <v>0</v>
      </c>
      <c r="K25" s="47">
        <v>45658</v>
      </c>
      <c r="L25" s="52">
        <v>127415.67</v>
      </c>
      <c r="M25" s="52">
        <v>102488.46</v>
      </c>
      <c r="N25" s="53"/>
      <c r="O25" s="53"/>
      <c r="P25" s="53"/>
      <c r="Q25" s="53"/>
      <c r="R25" s="53"/>
      <c r="S25" s="53"/>
      <c r="T25" s="53"/>
      <c r="U25" s="53"/>
      <c r="V25" s="52">
        <v>229904.13</v>
      </c>
    </row>
    <row r="26" spans="1:22">
      <c r="A26" s="16">
        <v>45717</v>
      </c>
      <c r="B26" s="21"/>
      <c r="C26" s="22"/>
      <c r="D26" s="19"/>
      <c r="E26" s="19"/>
      <c r="F26" s="19"/>
      <c r="G26" s="19"/>
      <c r="H26" s="19"/>
      <c r="I26" s="19"/>
      <c r="J26" s="54"/>
      <c r="K26" s="55" t="s">
        <v>32</v>
      </c>
      <c r="L26" s="52">
        <v>44679.519999999997</v>
      </c>
      <c r="M26" s="53"/>
      <c r="N26" s="53"/>
      <c r="O26" s="53"/>
      <c r="P26" s="53"/>
      <c r="Q26" s="53"/>
      <c r="R26" s="53"/>
      <c r="S26" s="53"/>
      <c r="T26" s="53"/>
      <c r="U26" s="53"/>
      <c r="V26" s="52">
        <v>44679.519999999997</v>
      </c>
    </row>
    <row r="27" spans="1:22">
      <c r="A27" s="23" t="s">
        <v>32</v>
      </c>
      <c r="B27" s="17">
        <v>3015852.5</v>
      </c>
      <c r="C27" s="18">
        <v>3015852.5</v>
      </c>
      <c r="D27" s="20">
        <v>17813741.210000001</v>
      </c>
      <c r="E27" s="20"/>
      <c r="F27" s="19"/>
      <c r="G27" s="20">
        <f>SUM(3324.42,2876872.28,53109.17,25908.75,53109.17,13781.66,44679.52)</f>
        <v>3070784.9699999997</v>
      </c>
      <c r="H27" s="19"/>
      <c r="I27" s="19"/>
      <c r="J27" s="51">
        <v>0</v>
      </c>
      <c r="K27" s="56" t="s">
        <v>33</v>
      </c>
      <c r="L27" s="52">
        <v>25908.75</v>
      </c>
      <c r="M27" s="53"/>
      <c r="N27" s="53"/>
      <c r="O27" s="53"/>
      <c r="P27" s="53"/>
      <c r="Q27" s="53"/>
      <c r="R27" s="53"/>
      <c r="S27" s="53"/>
      <c r="T27" s="53"/>
      <c r="U27" s="53"/>
      <c r="V27" s="52">
        <v>25908.75</v>
      </c>
    </row>
    <row r="28" spans="1:22">
      <c r="A28" s="23" t="s">
        <v>32</v>
      </c>
      <c r="B28" s="21"/>
      <c r="C28" s="22"/>
      <c r="D28" s="19"/>
      <c r="E28" s="19"/>
      <c r="F28" s="19"/>
      <c r="G28" s="19"/>
      <c r="H28" s="19"/>
      <c r="I28" s="19"/>
      <c r="J28" s="54"/>
      <c r="K28" s="55" t="s">
        <v>34</v>
      </c>
      <c r="L28" s="52">
        <v>123324.42</v>
      </c>
      <c r="M28" s="53"/>
      <c r="N28" s="53"/>
      <c r="O28" s="53"/>
      <c r="P28" s="53"/>
      <c r="Q28" s="53"/>
      <c r="R28" s="53"/>
      <c r="S28" s="53"/>
      <c r="T28" s="53"/>
      <c r="U28" s="53"/>
      <c r="V28" s="52">
        <v>123324.42</v>
      </c>
    </row>
    <row r="29" spans="1:22">
      <c r="A29" s="23" t="s">
        <v>32</v>
      </c>
      <c r="B29" s="21"/>
      <c r="C29" s="22"/>
      <c r="D29" s="19"/>
      <c r="E29" s="19"/>
      <c r="F29" s="19"/>
      <c r="G29" s="19"/>
      <c r="H29" s="19"/>
      <c r="I29" s="19"/>
      <c r="J29" s="54"/>
      <c r="K29" s="55" t="s">
        <v>32</v>
      </c>
      <c r="L29" s="52">
        <v>2836872.28</v>
      </c>
      <c r="M29" s="53"/>
      <c r="N29" s="53"/>
      <c r="O29" s="53"/>
      <c r="P29" s="53"/>
      <c r="Q29" s="53"/>
      <c r="R29" s="53"/>
      <c r="S29" s="53"/>
      <c r="T29" s="53"/>
      <c r="U29" s="53"/>
      <c r="V29" s="52">
        <v>2836872.28</v>
      </c>
    </row>
    <row r="30" spans="1:22">
      <c r="A30" s="23" t="s">
        <v>32</v>
      </c>
      <c r="B30" s="21"/>
      <c r="C30" s="22"/>
      <c r="D30" s="19"/>
      <c r="E30" s="19"/>
      <c r="F30" s="19"/>
      <c r="G30" s="19"/>
      <c r="H30" s="19"/>
      <c r="I30" s="19"/>
      <c r="J30" s="20"/>
      <c r="K30" s="55" t="s">
        <v>35</v>
      </c>
      <c r="L30" s="52">
        <v>2921551.8</v>
      </c>
      <c r="M30" s="53"/>
      <c r="N30" s="53"/>
      <c r="O30" s="53"/>
      <c r="P30" s="53"/>
      <c r="Q30" s="53"/>
      <c r="R30" s="53"/>
      <c r="S30" s="53"/>
      <c r="T30" s="53"/>
      <c r="U30" s="53"/>
      <c r="V30" s="52">
        <v>2921551.8</v>
      </c>
    </row>
    <row r="31" spans="1:22">
      <c r="A31" s="23" t="s">
        <v>36</v>
      </c>
      <c r="B31" s="17">
        <v>3015852.5</v>
      </c>
      <c r="C31" s="18">
        <v>3015852.5</v>
      </c>
      <c r="D31" s="19"/>
      <c r="E31" s="20"/>
      <c r="F31" s="19"/>
      <c r="G31" s="20">
        <v>3130210.64</v>
      </c>
      <c r="H31" s="19"/>
      <c r="I31" s="19"/>
      <c r="J31" s="57">
        <v>0</v>
      </c>
      <c r="K31" s="58" t="s">
        <v>37</v>
      </c>
      <c r="L31" s="52">
        <v>125334.42</v>
      </c>
      <c r="M31" s="53"/>
      <c r="N31" s="53"/>
      <c r="O31" s="53"/>
      <c r="P31" s="53"/>
      <c r="Q31" s="53"/>
      <c r="R31" s="53"/>
      <c r="S31" s="53"/>
      <c r="T31" s="53"/>
      <c r="U31" s="53"/>
      <c r="V31" s="52">
        <v>125334.42</v>
      </c>
    </row>
    <row r="32" spans="1:22">
      <c r="A32" s="16">
        <v>45809</v>
      </c>
      <c r="B32" s="17">
        <v>3015852.5</v>
      </c>
      <c r="C32" s="18">
        <v>3015852.5</v>
      </c>
      <c r="D32" s="20">
        <v>3117687.54</v>
      </c>
      <c r="E32" s="20">
        <v>4207.5</v>
      </c>
      <c r="F32" s="19"/>
      <c r="G32" s="20">
        <v>2821379.34</v>
      </c>
      <c r="H32" s="20">
        <v>6643.5</v>
      </c>
      <c r="I32" s="19"/>
      <c r="J32" s="59" t="s">
        <v>38</v>
      </c>
      <c r="K32" s="60" t="s">
        <v>32</v>
      </c>
      <c r="L32" s="52">
        <v>123324.42</v>
      </c>
      <c r="M32" s="53"/>
      <c r="N32" s="53"/>
      <c r="O32" s="53"/>
      <c r="P32" s="53"/>
      <c r="Q32" s="53"/>
      <c r="R32" s="53"/>
      <c r="S32" s="53"/>
      <c r="T32" s="53"/>
      <c r="U32" s="53"/>
      <c r="V32" s="52">
        <v>123324.42</v>
      </c>
    </row>
    <row r="33" spans="1:22">
      <c r="A33" s="16">
        <v>45809</v>
      </c>
      <c r="B33" s="21"/>
      <c r="C33" s="22"/>
      <c r="D33" s="19"/>
      <c r="E33" s="20">
        <v>2436</v>
      </c>
      <c r="F33" s="19"/>
      <c r="G33" s="19"/>
      <c r="H33" s="19"/>
      <c r="I33" s="19"/>
      <c r="J33" s="19"/>
      <c r="K33" s="58" t="s">
        <v>39</v>
      </c>
      <c r="L33" s="52">
        <v>2881551.8</v>
      </c>
      <c r="M33" s="52">
        <v>4207.5</v>
      </c>
      <c r="N33" s="53"/>
      <c r="O33" s="53"/>
      <c r="P33" s="53"/>
      <c r="Q33" s="53"/>
      <c r="R33" s="53"/>
      <c r="S33" s="53"/>
      <c r="T33" s="53"/>
      <c r="U33" s="53"/>
      <c r="V33" s="52">
        <v>2885759.3</v>
      </c>
    </row>
    <row r="34" spans="1:22">
      <c r="A34" s="16">
        <v>45839</v>
      </c>
      <c r="B34" s="17">
        <v>3015852.5</v>
      </c>
      <c r="C34" s="18">
        <v>3015852.5</v>
      </c>
      <c r="D34" s="19">
        <v>0</v>
      </c>
      <c r="E34" s="19">
        <v>0</v>
      </c>
      <c r="F34" s="19"/>
      <c r="G34" s="20">
        <v>3025048.68</v>
      </c>
      <c r="H34" s="19"/>
      <c r="I34" s="19"/>
      <c r="J34" s="57" t="s">
        <v>38</v>
      </c>
      <c r="K34" s="60" t="s">
        <v>35</v>
      </c>
      <c r="L34" s="52">
        <v>83324.42</v>
      </c>
      <c r="M34" s="52"/>
      <c r="N34" s="53"/>
      <c r="O34" s="53"/>
      <c r="P34" s="53"/>
      <c r="Q34" s="53"/>
      <c r="R34" s="53"/>
      <c r="S34" s="53"/>
      <c r="T34" s="53"/>
      <c r="U34" s="53"/>
      <c r="V34" s="52">
        <v>83324.42</v>
      </c>
    </row>
    <row r="35" spans="1:22">
      <c r="A35" s="16">
        <v>45839</v>
      </c>
      <c r="B35" s="21"/>
      <c r="C35" s="22"/>
      <c r="D35" s="19"/>
      <c r="E35" s="19"/>
      <c r="F35" s="19"/>
      <c r="G35" s="19"/>
      <c r="H35" s="19"/>
      <c r="I35" s="19"/>
      <c r="J35" s="19"/>
      <c r="K35" s="58" t="s">
        <v>40</v>
      </c>
      <c r="L35" s="52">
        <v>2881551.8</v>
      </c>
      <c r="M35" s="52">
        <v>2436</v>
      </c>
      <c r="N35" s="53"/>
      <c r="O35" s="53"/>
      <c r="P35" s="53"/>
      <c r="Q35" s="53"/>
      <c r="R35" s="53"/>
      <c r="S35" s="53"/>
      <c r="T35" s="53"/>
      <c r="U35" s="53"/>
      <c r="V35" s="52">
        <v>2883987.8</v>
      </c>
    </row>
    <row r="36" spans="1:22">
      <c r="A36" s="23" t="s">
        <v>41</v>
      </c>
      <c r="B36" s="17">
        <v>3015852.5</v>
      </c>
      <c r="C36" s="18">
        <v>3015852.5</v>
      </c>
      <c r="D36" s="20">
        <v>5928735.9500000002</v>
      </c>
      <c r="E36" s="20">
        <v>47360</v>
      </c>
      <c r="F36" s="19"/>
      <c r="G36" s="20">
        <v>3128095.9</v>
      </c>
      <c r="H36" s="20">
        <v>47360</v>
      </c>
      <c r="I36" s="19"/>
      <c r="J36" s="57">
        <v>4536.67</v>
      </c>
      <c r="K36" s="58" t="s">
        <v>39</v>
      </c>
      <c r="L36" s="52">
        <v>125540.07</v>
      </c>
      <c r="M36" s="52">
        <v>47360</v>
      </c>
      <c r="N36" s="53"/>
      <c r="O36" s="53"/>
      <c r="P36" s="53"/>
      <c r="Q36" s="53"/>
      <c r="R36" s="53"/>
      <c r="S36" s="53"/>
      <c r="T36" s="53"/>
      <c r="U36" s="53"/>
      <c r="V36" s="52">
        <v>172900.07</v>
      </c>
    </row>
    <row r="37" spans="1:22">
      <c r="A37" s="23" t="s">
        <v>41</v>
      </c>
      <c r="B37" s="21"/>
      <c r="C37" s="22"/>
      <c r="D37" s="19"/>
      <c r="E37" s="19"/>
      <c r="F37" s="19"/>
      <c r="G37" s="19"/>
      <c r="H37" s="19"/>
      <c r="I37" s="19"/>
      <c r="J37" s="19"/>
      <c r="K37" s="58" t="s">
        <v>41</v>
      </c>
      <c r="L37" s="52">
        <v>2881551.8</v>
      </c>
      <c r="M37" s="53"/>
      <c r="N37" s="53"/>
      <c r="O37" s="53"/>
      <c r="P37" s="53"/>
      <c r="Q37" s="53"/>
      <c r="R37" s="53"/>
      <c r="S37" s="53"/>
      <c r="T37" s="53"/>
      <c r="U37" s="53"/>
      <c r="V37" s="52">
        <v>2881551.8</v>
      </c>
    </row>
    <row r="38" spans="1:22">
      <c r="A38" s="23" t="s">
        <v>42</v>
      </c>
      <c r="B38" s="17">
        <v>3015852.5</v>
      </c>
      <c r="C38" s="18">
        <v>3015852.5</v>
      </c>
      <c r="D38" s="24" t="s">
        <v>43</v>
      </c>
      <c r="E38" s="19" t="s">
        <v>43</v>
      </c>
      <c r="F38" s="19"/>
      <c r="G38" s="19" t="s">
        <v>43</v>
      </c>
      <c r="H38" s="19" t="s">
        <v>43</v>
      </c>
      <c r="I38" s="19"/>
      <c r="J38" s="57">
        <v>4536.67</v>
      </c>
      <c r="K38" s="58" t="s">
        <v>40</v>
      </c>
      <c r="L38" s="52">
        <v>125540.7</v>
      </c>
      <c r="M38" s="53"/>
      <c r="N38" s="53"/>
      <c r="O38" s="53"/>
      <c r="P38" s="53"/>
      <c r="Q38" s="53"/>
      <c r="R38" s="53"/>
      <c r="S38" s="53"/>
      <c r="T38" s="53"/>
      <c r="U38" s="53"/>
      <c r="V38" s="52">
        <v>125540.7</v>
      </c>
    </row>
    <row r="39" spans="1:22">
      <c r="A39" s="23" t="s">
        <v>42</v>
      </c>
      <c r="B39" s="21"/>
      <c r="C39" s="22"/>
      <c r="D39" s="19"/>
      <c r="E39" s="19"/>
      <c r="F39" s="19"/>
      <c r="G39" s="19"/>
      <c r="H39" s="19"/>
      <c r="I39" s="19"/>
      <c r="J39" s="19"/>
      <c r="K39" s="60" t="s">
        <v>42</v>
      </c>
      <c r="L39" s="52">
        <v>2877015.13</v>
      </c>
      <c r="M39" s="53"/>
      <c r="N39" s="53"/>
      <c r="O39" s="53"/>
      <c r="P39" s="53"/>
      <c r="Q39" s="53"/>
      <c r="R39" s="53"/>
      <c r="S39" s="53"/>
      <c r="T39" s="53"/>
      <c r="U39" s="53"/>
      <c r="V39" s="52">
        <v>2877015.13</v>
      </c>
    </row>
    <row r="40" spans="1:22">
      <c r="A40" s="23" t="s">
        <v>44</v>
      </c>
      <c r="B40" s="17">
        <v>3419136.51</v>
      </c>
      <c r="C40" s="17">
        <v>3419136.51</v>
      </c>
      <c r="D40" s="24" t="s">
        <v>43</v>
      </c>
      <c r="E40" s="24" t="s">
        <v>43</v>
      </c>
      <c r="F40" s="19"/>
      <c r="G40" s="20">
        <v>3479882.07</v>
      </c>
      <c r="H40" s="19"/>
      <c r="I40" s="19"/>
      <c r="J40" s="36">
        <v>4536.67</v>
      </c>
      <c r="K40" s="60" t="s">
        <v>41</v>
      </c>
      <c r="L40" s="52">
        <v>121004.03</v>
      </c>
      <c r="M40" s="53"/>
      <c r="N40" s="53"/>
      <c r="O40" s="53"/>
      <c r="P40" s="53"/>
      <c r="Q40" s="53"/>
      <c r="R40" s="53"/>
      <c r="S40" s="53"/>
      <c r="T40" s="53"/>
      <c r="U40" s="53"/>
      <c r="V40" s="52">
        <v>121004.03</v>
      </c>
    </row>
    <row r="41" spans="1:22">
      <c r="A41" s="23" t="s">
        <v>44</v>
      </c>
      <c r="B41" s="21"/>
      <c r="C41" s="22"/>
      <c r="D41" s="19"/>
      <c r="E41" s="19"/>
      <c r="F41" s="19"/>
      <c r="G41" s="19"/>
      <c r="H41" s="19"/>
      <c r="I41" s="19"/>
      <c r="J41" s="19"/>
      <c r="K41" s="60" t="s">
        <v>44</v>
      </c>
      <c r="L41" s="52">
        <v>3358878.04</v>
      </c>
      <c r="M41" s="53"/>
      <c r="N41" s="53"/>
      <c r="O41" s="53"/>
      <c r="P41" s="53"/>
      <c r="Q41" s="53"/>
      <c r="R41" s="53"/>
      <c r="S41" s="53"/>
      <c r="T41" s="53"/>
      <c r="U41" s="53"/>
      <c r="V41" s="52">
        <v>3358878.04</v>
      </c>
    </row>
    <row r="42" spans="1:22">
      <c r="A42" s="16">
        <v>45962</v>
      </c>
      <c r="B42" s="17">
        <v>3419136.51</v>
      </c>
      <c r="C42" s="17">
        <v>3419136.51</v>
      </c>
      <c r="D42" s="20">
        <v>807989.12</v>
      </c>
      <c r="E42" s="19" t="s">
        <v>43</v>
      </c>
      <c r="F42" s="19"/>
      <c r="G42" s="20">
        <v>6891505.6299999999</v>
      </c>
      <c r="H42" s="19"/>
      <c r="I42" s="19"/>
      <c r="J42" s="36">
        <v>4536.67</v>
      </c>
      <c r="K42" s="60" t="s">
        <v>42</v>
      </c>
      <c r="L42" s="52">
        <v>126787.75</v>
      </c>
      <c r="M42" s="53"/>
      <c r="N42" s="53"/>
      <c r="O42" s="53"/>
      <c r="P42" s="53"/>
      <c r="Q42" s="53"/>
      <c r="R42" s="53"/>
      <c r="S42" s="53"/>
      <c r="T42" s="53"/>
      <c r="U42" s="53"/>
      <c r="V42" s="52">
        <v>126787.75</v>
      </c>
    </row>
    <row r="43" spans="1:22">
      <c r="A43" s="16">
        <v>45962</v>
      </c>
      <c r="B43" s="21"/>
      <c r="C43" s="22"/>
      <c r="D43" s="19"/>
      <c r="E43" s="19"/>
      <c r="F43" s="19"/>
      <c r="G43" s="19"/>
      <c r="H43" s="19"/>
      <c r="I43" s="19"/>
      <c r="J43" s="61"/>
      <c r="K43" s="58" t="s">
        <v>45</v>
      </c>
      <c r="L43" s="52">
        <v>3358878.04</v>
      </c>
      <c r="M43" s="53"/>
      <c r="N43" s="53"/>
      <c r="O43" s="53"/>
      <c r="P43" s="53"/>
      <c r="Q43" s="53"/>
      <c r="R43" s="53"/>
      <c r="S43" s="53"/>
      <c r="T43" s="53"/>
      <c r="U43" s="53"/>
      <c r="V43" s="52">
        <v>3358878.04</v>
      </c>
    </row>
    <row r="44" spans="1:22">
      <c r="A44" s="23" t="s">
        <v>46</v>
      </c>
      <c r="B44" s="17">
        <v>3419136.51</v>
      </c>
      <c r="C44" s="17">
        <v>3419136.51</v>
      </c>
      <c r="D44" s="19" t="s">
        <v>43</v>
      </c>
      <c r="E44" s="19"/>
      <c r="F44" s="19"/>
      <c r="G44" s="20">
        <v>93923.6</v>
      </c>
      <c r="H44" s="19"/>
      <c r="I44" s="19"/>
      <c r="J44" s="61">
        <v>4536.67</v>
      </c>
      <c r="K44" s="60" t="s">
        <v>44</v>
      </c>
      <c r="L44" s="52">
        <v>46961.8</v>
      </c>
      <c r="M44" s="53"/>
      <c r="N44" s="53"/>
      <c r="O44" s="53"/>
      <c r="P44" s="53"/>
      <c r="Q44" s="53"/>
      <c r="R44" s="53"/>
      <c r="S44" s="53"/>
      <c r="T44" s="53"/>
      <c r="U44" s="53"/>
      <c r="V44" s="52">
        <v>46961.8</v>
      </c>
    </row>
    <row r="45" spans="1:22">
      <c r="A45" s="23" t="s">
        <v>47</v>
      </c>
      <c r="B45" s="21"/>
      <c r="C45" s="25"/>
      <c r="D45" s="19"/>
      <c r="E45" s="19"/>
      <c r="F45" s="19"/>
      <c r="G45" s="19"/>
      <c r="H45" s="19"/>
      <c r="I45" s="19"/>
      <c r="J45" s="62"/>
      <c r="K45" s="58" t="s">
        <v>45</v>
      </c>
      <c r="L45" s="52">
        <v>46961.8</v>
      </c>
      <c r="M45" s="53"/>
      <c r="N45" s="53"/>
      <c r="O45" s="53"/>
      <c r="P45" s="53"/>
      <c r="Q45" s="53"/>
      <c r="R45" s="53"/>
      <c r="S45" s="53"/>
      <c r="T45" s="53"/>
      <c r="U45" s="53"/>
      <c r="V45" s="52">
        <v>46961.8</v>
      </c>
    </row>
    <row r="46" spans="1:22">
      <c r="A46" s="23" t="s">
        <v>46</v>
      </c>
      <c r="B46" s="21"/>
      <c r="C46" s="22"/>
      <c r="D46" s="19"/>
      <c r="E46" s="19"/>
      <c r="F46" s="19"/>
      <c r="G46" s="19"/>
      <c r="H46" s="19"/>
      <c r="I46" s="19"/>
      <c r="J46" s="63"/>
      <c r="K46" s="60" t="s">
        <v>46</v>
      </c>
      <c r="L46" s="52">
        <v>3405839.84</v>
      </c>
      <c r="M46" s="53"/>
      <c r="N46" s="53"/>
      <c r="O46" s="53"/>
      <c r="P46" s="53"/>
      <c r="Q46" s="53"/>
      <c r="R46" s="53"/>
      <c r="S46" s="53"/>
      <c r="T46" s="53"/>
      <c r="U46" s="53"/>
      <c r="V46" s="52">
        <v>3405839.84</v>
      </c>
    </row>
    <row r="47" spans="1:22">
      <c r="A47" s="26"/>
      <c r="B47" s="27">
        <f>SUM(B22,B23,B25,B27,B31,B32,B34,B36,B38,B40,B42,B44)</f>
        <v>37386889.469999999</v>
      </c>
      <c r="C47" s="28">
        <f>SUM(C22,C23,C25,C28,C27,C31,C32,C34,C36,C38,C40,C42,C44)</f>
        <v>37386889.469999999</v>
      </c>
      <c r="D47" s="28">
        <f>SUM(D22,D27,D32,D36,D42)</f>
        <v>43233079.660000004</v>
      </c>
      <c r="E47" s="28">
        <f>SUM(E22:E36)</f>
        <v>156491.96000000002</v>
      </c>
      <c r="F47" s="28"/>
      <c r="G47" s="28">
        <f>SUM(G22,G23,G25,G27,G31,G32,G34,G36,G40,G42,G44)</f>
        <v>37264453.700000003</v>
      </c>
      <c r="H47" s="28">
        <v>156491.96</v>
      </c>
      <c r="I47" s="28"/>
      <c r="J47" s="28">
        <f>(SUM(J22,J23,J25,J27,J31,J32,J34,J36,J38,J40,J42,J44))</f>
        <v>22683.35</v>
      </c>
      <c r="K47" s="28"/>
      <c r="L47" s="28">
        <f>SUM(L22,L23,L24,L25,,L27,L28,L29,L30,L26,L31,L32,L33,L34,L35,L36,L37,L38,L39,L40,L41,L42,L43,L44,L45,L46)</f>
        <v>37264453.699999988</v>
      </c>
      <c r="M47" s="28">
        <v>156491.96</v>
      </c>
      <c r="N47" s="28">
        <f>SUM(N22:N23)</f>
        <v>0</v>
      </c>
      <c r="O47" s="28">
        <f>SUM(O22:O23)</f>
        <v>0</v>
      </c>
      <c r="P47" s="28">
        <f>SUM(P22:P23)</f>
        <v>685.4</v>
      </c>
      <c r="Q47" s="28">
        <f>SUM(Q22:Q23)</f>
        <v>0</v>
      </c>
      <c r="R47" s="28">
        <v>93386.39</v>
      </c>
      <c r="S47" s="28"/>
      <c r="T47" s="28"/>
      <c r="U47" s="28"/>
      <c r="V47" s="28">
        <f>SUM(V22,V23,V24,V25,V26,V27,V28,V29,V30,V31,V32,V33,V34,V35,V36,V37,V38,V39,V40,V41,V42,V43,V44,V45,V46)</f>
        <v>37515017.450000003</v>
      </c>
    </row>
    <row r="48" spans="1:22">
      <c r="A48" s="29"/>
      <c r="B48" s="29"/>
      <c r="C48" s="30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</row>
    <row r="49" spans="1:22" ht="48.75" customHeight="1">
      <c r="A49" s="104" t="s">
        <v>48</v>
      </c>
      <c r="B49" s="104"/>
      <c r="C49" s="104"/>
      <c r="D49" s="104"/>
      <c r="E49" s="104"/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67"/>
      <c r="T49" s="29"/>
      <c r="U49" s="29"/>
      <c r="V49" s="29"/>
    </row>
    <row r="50" spans="1:22" ht="15" customHeight="1">
      <c r="A50" s="106" t="s">
        <v>49</v>
      </c>
      <c r="B50" s="106"/>
      <c r="C50" s="106"/>
      <c r="D50" s="106"/>
      <c r="E50" s="106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67"/>
    </row>
    <row r="51" spans="1:22">
      <c r="A51" s="106"/>
      <c r="B51" s="106"/>
      <c r="C51" s="106"/>
      <c r="D51" s="106"/>
      <c r="E51" s="106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67"/>
    </row>
    <row r="52" spans="1:22" ht="29.25" customHeight="1">
      <c r="A52" s="105" t="s">
        <v>50</v>
      </c>
      <c r="B52" s="105"/>
      <c r="C52" s="105"/>
      <c r="D52" s="105"/>
      <c r="E52" s="105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</row>
    <row r="53" spans="1:22" ht="15" customHeight="1">
      <c r="A53" s="105" t="s">
        <v>51</v>
      </c>
      <c r="B53" s="105"/>
      <c r="C53" s="105"/>
      <c r="D53" s="105"/>
      <c r="E53" s="105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</row>
    <row r="54" spans="1:22" ht="15" customHeight="1">
      <c r="A54" s="105" t="s">
        <v>52</v>
      </c>
      <c r="B54" s="105"/>
      <c r="C54" s="105"/>
      <c r="D54" s="105"/>
      <c r="E54" s="105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</row>
    <row r="55" spans="1:22" ht="15" customHeight="1">
      <c r="A55" s="105" t="s">
        <v>53</v>
      </c>
      <c r="B55" s="105"/>
      <c r="C55" s="105"/>
      <c r="D55" s="105"/>
      <c r="E55" s="105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</row>
    <row r="56" spans="1:22" ht="15" customHeight="1">
      <c r="A56" s="105" t="s">
        <v>54</v>
      </c>
      <c r="B56" s="105"/>
      <c r="C56" s="105"/>
      <c r="D56" s="105"/>
      <c r="E56" s="105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</row>
    <row r="57" spans="1:22">
      <c r="A57" s="29"/>
      <c r="B57" s="29"/>
      <c r="C57" s="30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</row>
    <row r="58" spans="1:22" ht="15.75" customHeight="1">
      <c r="A58" s="104" t="s">
        <v>55</v>
      </c>
      <c r="B58" s="104"/>
      <c r="C58" s="104"/>
      <c r="D58" s="104"/>
      <c r="E58" s="104"/>
      <c r="F58" s="104"/>
      <c r="G58" s="104"/>
      <c r="H58" s="104"/>
      <c r="I58" s="104"/>
      <c r="J58" s="104"/>
      <c r="K58" s="104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</row>
    <row r="59" spans="1:22" ht="38.25" customHeight="1">
      <c r="A59" s="106" t="s">
        <v>49</v>
      </c>
      <c r="B59" s="106"/>
      <c r="C59" s="106"/>
      <c r="D59" s="106"/>
      <c r="E59" s="106"/>
      <c r="F59" s="31" t="s">
        <v>56</v>
      </c>
      <c r="G59" s="31" t="s">
        <v>57</v>
      </c>
      <c r="H59" s="31" t="s">
        <v>58</v>
      </c>
      <c r="I59" s="31" t="s">
        <v>59</v>
      </c>
      <c r="J59" s="31" t="s">
        <v>60</v>
      </c>
      <c r="K59" s="31" t="s">
        <v>61</v>
      </c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</row>
    <row r="60" spans="1:22" ht="13.5" hidden="1" customHeight="1">
      <c r="A60" s="105" t="s">
        <v>62</v>
      </c>
      <c r="B60" s="105"/>
      <c r="C60" s="105"/>
      <c r="D60" s="105"/>
      <c r="E60" s="105"/>
      <c r="F60" s="33"/>
      <c r="G60" s="32"/>
      <c r="H60" s="32"/>
      <c r="I60" s="32"/>
      <c r="J60" s="32"/>
      <c r="K60" s="32"/>
      <c r="L60" s="29"/>
      <c r="M60" s="29"/>
      <c r="N60" s="29"/>
      <c r="O60" s="29"/>
      <c r="P60" s="64"/>
      <c r="Q60" s="29"/>
      <c r="R60" s="29"/>
      <c r="S60" s="29"/>
      <c r="T60" s="29"/>
      <c r="U60" s="29"/>
      <c r="V60" s="29"/>
    </row>
    <row r="61" spans="1:22" ht="24" customHeight="1">
      <c r="A61" s="107" t="s">
        <v>63</v>
      </c>
      <c r="B61" s="108"/>
      <c r="C61" s="108"/>
      <c r="D61" s="108"/>
      <c r="E61" s="109"/>
      <c r="F61" s="36">
        <v>4536.67</v>
      </c>
      <c r="G61" s="37" t="s">
        <v>64</v>
      </c>
      <c r="H61" s="38">
        <v>201300010015939</v>
      </c>
      <c r="I61" s="37" t="s">
        <v>65</v>
      </c>
      <c r="J61" s="37" t="s">
        <v>66</v>
      </c>
      <c r="K61" s="32" t="s">
        <v>67</v>
      </c>
      <c r="L61" s="29"/>
      <c r="M61" s="29"/>
      <c r="N61" s="29"/>
      <c r="O61" s="29"/>
      <c r="P61" s="64"/>
      <c r="Q61" s="29"/>
      <c r="R61" s="29"/>
      <c r="S61" s="29"/>
      <c r="T61" s="29"/>
      <c r="U61" s="29"/>
      <c r="V61" s="29"/>
    </row>
    <row r="62" spans="1:22" ht="24" customHeight="1">
      <c r="A62" s="107" t="s">
        <v>63</v>
      </c>
      <c r="B62" s="108"/>
      <c r="C62" s="108"/>
      <c r="D62" s="108"/>
      <c r="E62" s="109"/>
      <c r="F62" s="36">
        <v>4536.67</v>
      </c>
      <c r="G62" s="37" t="s">
        <v>64</v>
      </c>
      <c r="H62" s="38">
        <v>201300010015939</v>
      </c>
      <c r="I62" s="65" t="s">
        <v>68</v>
      </c>
      <c r="J62" s="65">
        <v>45962</v>
      </c>
      <c r="K62" s="32" t="s">
        <v>67</v>
      </c>
      <c r="L62" s="29"/>
      <c r="M62" s="29"/>
      <c r="N62" s="29"/>
      <c r="O62" s="29"/>
      <c r="P62" s="64"/>
      <c r="Q62" s="29"/>
      <c r="R62" s="29"/>
      <c r="S62" s="29"/>
      <c r="T62" s="29"/>
      <c r="U62" s="29"/>
      <c r="V62" s="29"/>
    </row>
    <row r="63" spans="1:22" ht="24.95" customHeight="1">
      <c r="A63" s="107" t="s">
        <v>63</v>
      </c>
      <c r="B63" s="108"/>
      <c r="C63" s="108"/>
      <c r="D63" s="108"/>
      <c r="E63" s="109"/>
      <c r="F63" s="36">
        <v>4536.67</v>
      </c>
      <c r="G63" s="37" t="s">
        <v>64</v>
      </c>
      <c r="H63" s="38">
        <v>201300010015939</v>
      </c>
      <c r="I63" s="65" t="s">
        <v>66</v>
      </c>
      <c r="J63" s="65" t="s">
        <v>47</v>
      </c>
      <c r="K63" s="32" t="s">
        <v>67</v>
      </c>
      <c r="L63" s="29"/>
      <c r="M63" s="29"/>
      <c r="N63" s="29"/>
      <c r="O63" s="29"/>
      <c r="P63" s="64"/>
      <c r="Q63" s="29"/>
      <c r="R63" s="29"/>
      <c r="S63" s="29"/>
      <c r="T63" s="29"/>
      <c r="U63" s="29"/>
      <c r="V63" s="29"/>
    </row>
    <row r="64" spans="1:22" ht="27" customHeight="1">
      <c r="A64" s="107" t="s">
        <v>63</v>
      </c>
      <c r="B64" s="108"/>
      <c r="C64" s="108"/>
      <c r="D64" s="108"/>
      <c r="E64" s="109"/>
      <c r="F64" s="36">
        <v>4536.67</v>
      </c>
      <c r="G64" s="37" t="s">
        <v>64</v>
      </c>
      <c r="H64" s="39" t="s">
        <v>69</v>
      </c>
      <c r="I64" s="65">
        <v>45962</v>
      </c>
      <c r="J64" s="65" t="s">
        <v>47</v>
      </c>
      <c r="K64" s="35" t="s">
        <v>67</v>
      </c>
      <c r="L64" s="29"/>
      <c r="M64" s="29"/>
      <c r="N64" s="29"/>
      <c r="O64" s="29"/>
      <c r="P64" s="64"/>
      <c r="Q64" s="29"/>
      <c r="R64" s="29"/>
      <c r="S64" s="29"/>
      <c r="T64" s="29"/>
      <c r="U64" s="29"/>
      <c r="V64" s="29"/>
    </row>
    <row r="65" spans="1:22" ht="24" customHeight="1">
      <c r="A65" s="107" t="s">
        <v>70</v>
      </c>
      <c r="B65" s="108"/>
      <c r="C65" s="108"/>
      <c r="D65" s="108"/>
      <c r="E65" s="109"/>
      <c r="F65" s="36">
        <v>4536.67</v>
      </c>
      <c r="G65" s="37" t="s">
        <v>64</v>
      </c>
      <c r="H65" s="39" t="s">
        <v>69</v>
      </c>
      <c r="I65" s="65" t="s">
        <v>47</v>
      </c>
      <c r="J65" s="65" t="s">
        <v>47</v>
      </c>
      <c r="K65" s="35" t="s">
        <v>67</v>
      </c>
      <c r="L65" s="29"/>
      <c r="M65" s="29"/>
      <c r="N65" s="29"/>
      <c r="O65" s="29"/>
      <c r="P65" s="64"/>
      <c r="Q65" s="29"/>
      <c r="R65" s="29"/>
      <c r="S65" s="29"/>
      <c r="T65" s="29"/>
      <c r="U65" s="29"/>
      <c r="V65" s="29"/>
    </row>
    <row r="66" spans="1:22" ht="13.5" hidden="1" customHeight="1">
      <c r="A66" s="105" t="s">
        <v>71</v>
      </c>
      <c r="B66" s="105"/>
      <c r="C66" s="105"/>
      <c r="D66" s="105"/>
      <c r="E66" s="105"/>
      <c r="F66" s="36"/>
      <c r="G66" s="37"/>
      <c r="H66" s="34"/>
      <c r="I66" s="65"/>
      <c r="J66" s="65"/>
      <c r="K66" s="35"/>
      <c r="L66" s="29"/>
      <c r="M66" s="29"/>
      <c r="N66" s="29"/>
      <c r="O66" s="29"/>
      <c r="P66" s="64"/>
      <c r="Q66" s="29"/>
      <c r="R66" s="29"/>
      <c r="S66" s="29"/>
      <c r="T66" s="29"/>
      <c r="U66" s="29"/>
      <c r="V66" s="29"/>
    </row>
    <row r="67" spans="1:22" ht="13.5" hidden="1" customHeight="1">
      <c r="A67" s="105" t="s">
        <v>72</v>
      </c>
      <c r="B67" s="105"/>
      <c r="C67" s="105"/>
      <c r="D67" s="105"/>
      <c r="E67" s="105"/>
      <c r="F67" s="33"/>
      <c r="G67" s="32"/>
      <c r="H67" s="32"/>
      <c r="I67" s="32"/>
      <c r="J67" s="32"/>
      <c r="K67" s="32"/>
      <c r="L67" s="29"/>
      <c r="M67" s="29"/>
      <c r="N67" s="29"/>
      <c r="O67" s="29"/>
      <c r="P67" s="64"/>
      <c r="Q67" s="29"/>
      <c r="R67" s="29"/>
      <c r="S67" s="29"/>
      <c r="T67" s="29"/>
      <c r="U67" s="29"/>
      <c r="V67" s="29"/>
    </row>
    <row r="68" spans="1:22" ht="22.5" customHeight="1">
      <c r="A68" s="110" t="s">
        <v>73</v>
      </c>
      <c r="B68" s="110"/>
      <c r="C68" s="110"/>
      <c r="D68" s="110"/>
      <c r="E68" s="110"/>
      <c r="F68" s="68">
        <f>SUM(F61,F62,F63,F64,F65)</f>
        <v>22683.35</v>
      </c>
      <c r="G68" s="69"/>
      <c r="H68" s="69"/>
      <c r="I68" s="69"/>
      <c r="J68" s="69"/>
      <c r="K68" s="69"/>
      <c r="L68" s="29"/>
      <c r="M68" s="29"/>
      <c r="N68" s="29"/>
      <c r="O68" s="29"/>
      <c r="P68" s="64"/>
      <c r="Q68" s="29"/>
      <c r="R68" s="29"/>
      <c r="S68" s="29"/>
      <c r="T68" s="29"/>
      <c r="U68" s="29"/>
      <c r="V68" s="29"/>
    </row>
    <row r="69" spans="1:22" ht="27" hidden="1" customHeight="1">
      <c r="A69" s="111" t="s">
        <v>74</v>
      </c>
      <c r="B69" s="111"/>
      <c r="C69" s="111"/>
      <c r="D69" s="111"/>
      <c r="E69" s="111"/>
      <c r="F69" s="111"/>
      <c r="G69" s="111"/>
      <c r="H69" s="111"/>
      <c r="I69" s="64"/>
      <c r="J69" s="64"/>
      <c r="K69" s="64"/>
      <c r="L69" s="29"/>
      <c r="M69" s="29"/>
      <c r="N69" s="29"/>
      <c r="O69" s="29"/>
      <c r="P69" s="64"/>
      <c r="Q69" s="29"/>
      <c r="R69" s="29"/>
      <c r="S69" s="29"/>
      <c r="T69" s="29"/>
      <c r="U69" s="29"/>
      <c r="V69" s="29"/>
    </row>
    <row r="70" spans="1:22" ht="27" customHeight="1">
      <c r="A70" s="112" t="s">
        <v>75</v>
      </c>
      <c r="B70" s="112"/>
      <c r="C70" s="112"/>
      <c r="D70" s="112"/>
      <c r="E70" s="112"/>
      <c r="F70" s="112"/>
      <c r="G70" s="112"/>
      <c r="H70" s="112"/>
      <c r="I70" s="112"/>
      <c r="J70" s="112"/>
      <c r="K70" s="112"/>
      <c r="L70" s="29"/>
      <c r="M70" s="29"/>
      <c r="N70" s="29"/>
      <c r="O70" s="29"/>
      <c r="P70" s="64"/>
      <c r="Q70" s="29"/>
      <c r="R70" s="29"/>
      <c r="S70" s="29"/>
      <c r="T70" s="29"/>
      <c r="U70" s="29"/>
      <c r="V70" s="29"/>
    </row>
    <row r="71" spans="1:22" ht="22.5" customHeight="1">
      <c r="A71" s="113" t="s">
        <v>76</v>
      </c>
      <c r="B71" s="113"/>
      <c r="C71" s="113"/>
      <c r="D71" s="113"/>
      <c r="E71" s="113"/>
      <c r="F71" s="113"/>
      <c r="G71" s="113"/>
      <c r="H71" s="113"/>
      <c r="I71" s="113"/>
      <c r="J71" s="113"/>
      <c r="K71" s="113"/>
      <c r="L71" s="113"/>
      <c r="M71" s="113"/>
      <c r="N71" s="113"/>
      <c r="O71" s="113"/>
      <c r="P71" s="29"/>
      <c r="Q71" s="29"/>
      <c r="R71" s="29"/>
      <c r="S71" s="29"/>
      <c r="T71" s="29"/>
      <c r="U71" s="29"/>
      <c r="V71" s="29"/>
    </row>
    <row r="72" spans="1:22" ht="33.75" customHeight="1">
      <c r="A72" s="137" t="s">
        <v>77</v>
      </c>
      <c r="B72" s="137"/>
      <c r="C72" s="137"/>
      <c r="D72" s="137"/>
      <c r="E72" s="137"/>
      <c r="F72" s="137"/>
      <c r="G72" s="137"/>
      <c r="H72" s="137"/>
      <c r="I72" s="137"/>
      <c r="J72" s="137"/>
      <c r="K72" s="137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</row>
    <row r="73" spans="1:22" ht="9.75" customHeight="1">
      <c r="A73" s="137"/>
      <c r="B73" s="137"/>
      <c r="C73" s="137"/>
      <c r="D73" s="137"/>
      <c r="E73" s="137"/>
      <c r="F73" s="137"/>
      <c r="G73" s="137"/>
      <c r="H73" s="137"/>
      <c r="I73" s="137"/>
      <c r="J73" s="137"/>
      <c r="K73" s="137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</row>
    <row r="74" spans="1:22" ht="22.5" customHeight="1">
      <c r="A74" s="138" t="s">
        <v>78</v>
      </c>
      <c r="B74" s="138"/>
      <c r="C74" s="138"/>
      <c r="D74" s="138"/>
      <c r="E74" s="138"/>
      <c r="F74" s="138"/>
      <c r="G74" s="138"/>
      <c r="H74" s="138"/>
      <c r="I74" s="138"/>
      <c r="J74" s="138"/>
      <c r="K74" s="138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</row>
    <row r="75" spans="1:22" ht="137.1" customHeight="1">
      <c r="A75" s="139"/>
      <c r="B75" s="139"/>
      <c r="C75" s="139"/>
      <c r="D75" s="139"/>
      <c r="E75" s="139"/>
      <c r="F75" s="139"/>
      <c r="G75" s="139"/>
      <c r="H75" s="139"/>
      <c r="I75" s="139"/>
      <c r="J75" s="139"/>
      <c r="K75" s="13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</row>
    <row r="76" spans="1:22">
      <c r="A76" s="139"/>
      <c r="B76" s="139"/>
      <c r="C76" s="139"/>
      <c r="D76" s="139"/>
      <c r="E76" s="139"/>
      <c r="F76" s="139"/>
      <c r="G76" s="139"/>
      <c r="H76" s="139"/>
      <c r="I76" s="139"/>
      <c r="J76" s="139"/>
      <c r="K76" s="13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</row>
    <row r="77" spans="1:22">
      <c r="A77" s="139"/>
      <c r="B77" s="139"/>
      <c r="C77" s="139"/>
      <c r="D77" s="139"/>
      <c r="E77" s="139"/>
      <c r="F77" s="139"/>
      <c r="G77" s="139"/>
      <c r="H77" s="139"/>
      <c r="I77" s="139"/>
      <c r="J77" s="139"/>
      <c r="K77" s="13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</row>
    <row r="78" spans="1:22" ht="15" customHeight="1">
      <c r="A78" s="139"/>
      <c r="B78" s="139"/>
      <c r="C78" s="139"/>
      <c r="D78" s="139"/>
      <c r="E78" s="139"/>
      <c r="F78" s="139"/>
      <c r="G78" s="139"/>
      <c r="H78" s="139"/>
      <c r="I78" s="139"/>
      <c r="J78" s="139"/>
      <c r="K78" s="13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</row>
    <row r="79" spans="1:22" ht="15" customHeight="1">
      <c r="A79" s="139"/>
      <c r="B79" s="139"/>
      <c r="C79" s="139"/>
      <c r="D79" s="139"/>
      <c r="E79" s="139"/>
      <c r="F79" s="139"/>
      <c r="G79" s="139"/>
      <c r="H79" s="139"/>
      <c r="I79" s="139"/>
      <c r="J79" s="139"/>
      <c r="K79" s="13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</row>
    <row r="80" spans="1:22" ht="15" customHeight="1">
      <c r="A80" s="139"/>
      <c r="B80" s="139"/>
      <c r="C80" s="139"/>
      <c r="D80" s="139"/>
      <c r="E80" s="139"/>
      <c r="F80" s="139"/>
      <c r="G80" s="139"/>
      <c r="H80" s="139"/>
      <c r="I80" s="139"/>
      <c r="J80" s="139"/>
      <c r="K80" s="13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</row>
    <row r="81" spans="1:22" ht="15" customHeight="1">
      <c r="A81" s="139"/>
      <c r="B81" s="139"/>
      <c r="C81" s="139"/>
      <c r="D81" s="139"/>
      <c r="E81" s="139"/>
      <c r="F81" s="139"/>
      <c r="G81" s="139"/>
      <c r="H81" s="139"/>
      <c r="I81" s="139"/>
      <c r="J81" s="139"/>
      <c r="K81" s="13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</row>
    <row r="82" spans="1:22" ht="15" customHeight="1">
      <c r="A82" s="139"/>
      <c r="B82" s="139"/>
      <c r="C82" s="139"/>
      <c r="D82" s="139"/>
      <c r="E82" s="139"/>
      <c r="F82" s="139"/>
      <c r="G82" s="139"/>
      <c r="H82" s="139"/>
      <c r="I82" s="139"/>
      <c r="J82" s="139"/>
      <c r="K82" s="13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</row>
    <row r="83" spans="1:22" ht="21" customHeight="1">
      <c r="A83" s="139"/>
      <c r="B83" s="139"/>
      <c r="C83" s="139"/>
      <c r="D83" s="139"/>
      <c r="E83" s="139"/>
      <c r="F83" s="139"/>
      <c r="G83" s="139"/>
      <c r="H83" s="139"/>
      <c r="I83" s="139"/>
      <c r="J83" s="139"/>
      <c r="K83" s="13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</row>
    <row r="84" spans="1:22" ht="21" customHeight="1">
      <c r="A84" s="139"/>
      <c r="B84" s="139"/>
      <c r="C84" s="139"/>
      <c r="D84" s="139"/>
      <c r="E84" s="139"/>
      <c r="F84" s="139"/>
      <c r="G84" s="139"/>
      <c r="H84" s="139"/>
      <c r="I84" s="139"/>
      <c r="J84" s="139"/>
      <c r="K84" s="13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</row>
    <row r="85" spans="1:22" ht="21" customHeight="1">
      <c r="A85" s="139"/>
      <c r="B85" s="139"/>
      <c r="C85" s="139"/>
      <c r="D85" s="139"/>
      <c r="E85" s="139"/>
      <c r="F85" s="139"/>
      <c r="G85" s="139"/>
      <c r="H85" s="139"/>
      <c r="I85" s="139"/>
      <c r="J85" s="139"/>
      <c r="K85" s="13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</row>
    <row r="86" spans="1:22" ht="21" customHeight="1">
      <c r="A86" s="139"/>
      <c r="B86" s="139"/>
      <c r="C86" s="139"/>
      <c r="D86" s="139"/>
      <c r="E86" s="139"/>
      <c r="F86" s="139"/>
      <c r="G86" s="139"/>
      <c r="H86" s="139"/>
      <c r="I86" s="139"/>
      <c r="J86" s="139"/>
      <c r="K86" s="13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</row>
    <row r="87" spans="1:22" ht="21" customHeight="1">
      <c r="A87" s="139"/>
      <c r="B87" s="139"/>
      <c r="C87" s="139"/>
      <c r="D87" s="139"/>
      <c r="E87" s="139"/>
      <c r="F87" s="139"/>
      <c r="G87" s="139"/>
      <c r="H87" s="139"/>
      <c r="I87" s="139"/>
      <c r="J87" s="139"/>
      <c r="K87" s="13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9"/>
    </row>
    <row r="88" spans="1:22" ht="21" customHeight="1">
      <c r="A88" s="139"/>
      <c r="B88" s="139"/>
      <c r="C88" s="139"/>
      <c r="D88" s="139"/>
      <c r="E88" s="139"/>
      <c r="F88" s="139"/>
      <c r="G88" s="139"/>
      <c r="H88" s="139"/>
      <c r="I88" s="139"/>
      <c r="J88" s="139"/>
      <c r="K88" s="13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</row>
    <row r="89" spans="1:22" ht="21" customHeight="1">
      <c r="A89" s="139"/>
      <c r="B89" s="139"/>
      <c r="C89" s="139"/>
      <c r="D89" s="139"/>
      <c r="E89" s="139"/>
      <c r="F89" s="139"/>
      <c r="G89" s="139"/>
      <c r="H89" s="139"/>
      <c r="I89" s="139"/>
      <c r="J89" s="139"/>
      <c r="K89" s="13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9"/>
    </row>
    <row r="90" spans="1:22" ht="21" customHeight="1">
      <c r="A90" s="139"/>
      <c r="B90" s="139"/>
      <c r="C90" s="139"/>
      <c r="D90" s="139"/>
      <c r="E90" s="139"/>
      <c r="F90" s="139"/>
      <c r="G90" s="139"/>
      <c r="H90" s="139"/>
      <c r="I90" s="139"/>
      <c r="J90" s="139"/>
      <c r="K90" s="13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</row>
    <row r="91" spans="1:22" ht="21" customHeight="1">
      <c r="A91" s="139"/>
      <c r="B91" s="139"/>
      <c r="C91" s="139"/>
      <c r="D91" s="139"/>
      <c r="E91" s="139"/>
      <c r="F91" s="139"/>
      <c r="G91" s="139"/>
      <c r="H91" s="139"/>
      <c r="I91" s="139"/>
      <c r="J91" s="139"/>
      <c r="K91" s="13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</row>
    <row r="92" spans="1:22" ht="21" customHeight="1">
      <c r="A92" s="139"/>
      <c r="B92" s="139"/>
      <c r="C92" s="139"/>
      <c r="D92" s="139"/>
      <c r="E92" s="139"/>
      <c r="F92" s="139"/>
      <c r="G92" s="139"/>
      <c r="H92" s="139"/>
      <c r="I92" s="139"/>
      <c r="J92" s="139"/>
      <c r="K92" s="13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</row>
    <row r="93" spans="1:22" ht="21" customHeight="1">
      <c r="A93" s="71"/>
      <c r="B93" s="71"/>
      <c r="C93" s="71"/>
      <c r="D93" s="71"/>
      <c r="E93" s="71"/>
      <c r="F93" s="71"/>
      <c r="G93" s="71"/>
      <c r="H93" s="71"/>
      <c r="I93" s="71"/>
      <c r="J93" s="71"/>
      <c r="K93" s="71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</row>
    <row r="94" spans="1:22" ht="21" customHeight="1">
      <c r="A94" s="71"/>
      <c r="B94" s="71"/>
      <c r="C94" s="71"/>
      <c r="D94" s="71"/>
      <c r="E94" s="71"/>
      <c r="F94" s="71"/>
      <c r="G94" s="71"/>
      <c r="H94" s="71"/>
      <c r="I94" s="71"/>
      <c r="J94" s="71"/>
      <c r="K94" s="71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</row>
    <row r="95" spans="1:22" ht="21" customHeight="1">
      <c r="A95" s="114" t="s">
        <v>79</v>
      </c>
      <c r="B95" s="114"/>
      <c r="C95" s="114"/>
      <c r="D95" s="114"/>
      <c r="E95" s="114"/>
      <c r="F95" s="114"/>
      <c r="G95" s="114"/>
      <c r="H95" s="114"/>
      <c r="I95" s="114"/>
      <c r="J95" s="114"/>
      <c r="K95" s="114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9"/>
    </row>
    <row r="96" spans="1:22">
      <c r="A96" s="29"/>
      <c r="B96" s="29"/>
      <c r="C96" s="30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</row>
    <row r="97" spans="1:22" ht="15" customHeight="1">
      <c r="A97" s="29"/>
      <c r="B97" s="29"/>
      <c r="C97" s="30"/>
      <c r="D97" s="115"/>
      <c r="E97" s="115"/>
      <c r="F97" s="115"/>
      <c r="I97" s="115"/>
      <c r="J97" s="115"/>
      <c r="K97" s="115"/>
      <c r="L97" s="115"/>
      <c r="M97" s="29"/>
      <c r="N97" s="29"/>
      <c r="O97" s="29"/>
      <c r="P97" s="29"/>
      <c r="Q97" s="29"/>
      <c r="R97" s="29"/>
      <c r="S97" s="29"/>
      <c r="T97" s="29"/>
      <c r="U97" s="29"/>
      <c r="V97" s="29"/>
    </row>
    <row r="98" spans="1:22" ht="36" customHeight="1">
      <c r="A98" s="70"/>
      <c r="B98" s="70"/>
      <c r="C98" s="30"/>
      <c r="D98" s="115"/>
      <c r="E98" s="115"/>
      <c r="F98" s="115"/>
      <c r="I98" s="115"/>
      <c r="J98" s="115"/>
      <c r="K98" s="115"/>
      <c r="L98" s="115"/>
      <c r="M98" s="29"/>
      <c r="N98" s="29"/>
      <c r="O98" s="29"/>
      <c r="P98" s="29"/>
      <c r="Q98" s="29"/>
      <c r="R98" s="29"/>
      <c r="S98" s="29"/>
      <c r="T98" s="29"/>
      <c r="U98" s="29"/>
      <c r="V98" s="29"/>
    </row>
    <row r="99" spans="1:22">
      <c r="A99" s="104" t="s">
        <v>80</v>
      </c>
      <c r="B99" s="104"/>
      <c r="C99" s="104"/>
      <c r="D99" s="104"/>
      <c r="E99" s="104"/>
      <c r="F99" s="104"/>
      <c r="G99" s="104"/>
      <c r="H99" s="104"/>
      <c r="I99" s="104"/>
      <c r="J99" s="104"/>
      <c r="K99" s="104"/>
      <c r="L99" s="29"/>
      <c r="M99" s="29"/>
      <c r="N99" s="29"/>
      <c r="O99" s="29"/>
      <c r="P99" s="29"/>
      <c r="Q99" s="29"/>
      <c r="R99" s="29"/>
      <c r="S99" s="29"/>
      <c r="T99" s="29"/>
      <c r="U99" s="29"/>
      <c r="V99" s="29"/>
    </row>
    <row r="100" spans="1:22">
      <c r="A100" s="72" t="s">
        <v>58</v>
      </c>
      <c r="B100" s="31" t="s">
        <v>81</v>
      </c>
      <c r="C100" s="116" t="s">
        <v>82</v>
      </c>
      <c r="D100" s="117"/>
      <c r="E100" s="31" t="s">
        <v>83</v>
      </c>
      <c r="F100" s="31" t="s">
        <v>84</v>
      </c>
      <c r="G100" s="31" t="s">
        <v>85</v>
      </c>
      <c r="H100" s="116" t="s">
        <v>86</v>
      </c>
      <c r="I100" s="118"/>
      <c r="J100" s="117"/>
      <c r="K100" s="31" t="s">
        <v>87</v>
      </c>
      <c r="L100" s="29"/>
      <c r="M100" s="29"/>
      <c r="N100" s="29"/>
      <c r="O100" s="29"/>
      <c r="P100" s="29"/>
      <c r="Q100" s="29"/>
      <c r="R100" s="29"/>
      <c r="S100" s="29"/>
      <c r="T100" s="29"/>
      <c r="U100" s="29"/>
      <c r="V100" s="29"/>
    </row>
    <row r="101" spans="1:22" ht="38.25">
      <c r="A101" s="90" t="s">
        <v>88</v>
      </c>
      <c r="B101" s="73">
        <v>45729</v>
      </c>
      <c r="C101" s="119" t="s">
        <v>89</v>
      </c>
      <c r="D101" s="120"/>
      <c r="E101" s="37">
        <v>4</v>
      </c>
      <c r="F101" s="74" t="s">
        <v>90</v>
      </c>
      <c r="G101" s="75" t="s">
        <v>91</v>
      </c>
      <c r="H101" s="121" t="s">
        <v>92</v>
      </c>
      <c r="I101" s="122"/>
      <c r="J101" s="123"/>
      <c r="K101" s="85">
        <v>99990.46</v>
      </c>
      <c r="L101" s="29"/>
      <c r="M101" s="29"/>
      <c r="N101" s="29"/>
      <c r="O101" s="29"/>
      <c r="P101" s="29"/>
      <c r="Q101" s="29"/>
      <c r="R101" s="29"/>
      <c r="S101" s="29"/>
      <c r="T101" s="29"/>
      <c r="U101" s="29"/>
      <c r="V101" s="29"/>
    </row>
    <row r="102" spans="1:22" ht="38.25">
      <c r="A102" s="91" t="s">
        <v>93</v>
      </c>
      <c r="B102" s="73">
        <v>45729</v>
      </c>
      <c r="C102" s="119" t="s">
        <v>94</v>
      </c>
      <c r="D102" s="120"/>
      <c r="E102" s="37">
        <v>4</v>
      </c>
      <c r="F102" s="1">
        <v>15000100</v>
      </c>
      <c r="G102" s="77" t="s">
        <v>91</v>
      </c>
      <c r="H102" s="124" t="s">
        <v>95</v>
      </c>
      <c r="I102" s="125"/>
      <c r="J102" s="126"/>
      <c r="K102" s="86">
        <v>2498</v>
      </c>
      <c r="L102" s="29"/>
      <c r="M102" s="29"/>
      <c r="N102" s="29"/>
      <c r="O102" s="29"/>
      <c r="P102" s="29"/>
      <c r="Q102" s="29"/>
      <c r="R102" s="29"/>
      <c r="S102" s="29"/>
      <c r="T102" s="29"/>
      <c r="U102" s="29"/>
      <c r="V102" s="29"/>
    </row>
    <row r="103" spans="1:22" ht="38.25">
      <c r="A103" s="91" t="s">
        <v>96</v>
      </c>
      <c r="B103" s="73">
        <v>45820</v>
      </c>
      <c r="C103" s="119" t="s">
        <v>97</v>
      </c>
      <c r="D103" s="120"/>
      <c r="E103" s="37">
        <v>4</v>
      </c>
      <c r="F103" s="78" t="s">
        <v>90</v>
      </c>
      <c r="G103" s="77" t="s">
        <v>91</v>
      </c>
      <c r="H103" s="124" t="s">
        <v>98</v>
      </c>
      <c r="I103" s="125"/>
      <c r="J103" s="126"/>
      <c r="K103" s="86">
        <v>4207.5</v>
      </c>
      <c r="L103" s="29"/>
      <c r="M103" s="29"/>
      <c r="N103" s="29"/>
      <c r="O103" s="29"/>
      <c r="P103" s="29"/>
      <c r="Q103" s="29"/>
      <c r="R103" s="29"/>
      <c r="S103" s="29"/>
      <c r="T103" s="29"/>
      <c r="U103" s="29"/>
      <c r="V103" s="29"/>
    </row>
    <row r="104" spans="1:22" ht="38.25">
      <c r="A104" s="92" t="s">
        <v>99</v>
      </c>
      <c r="B104" s="80">
        <v>45841</v>
      </c>
      <c r="C104" s="127" t="s">
        <v>100</v>
      </c>
      <c r="D104" s="127"/>
      <c r="E104" s="79">
        <v>4</v>
      </c>
      <c r="F104" s="81">
        <v>15000100</v>
      </c>
      <c r="G104" s="81" t="s">
        <v>91</v>
      </c>
      <c r="H104" s="128" t="s">
        <v>101</v>
      </c>
      <c r="I104" s="128"/>
      <c r="J104" s="129"/>
      <c r="K104" s="86">
        <v>2436</v>
      </c>
      <c r="L104" s="29"/>
      <c r="M104" s="29"/>
      <c r="N104" s="29"/>
      <c r="O104" s="29"/>
      <c r="P104" s="29"/>
      <c r="Q104" s="29"/>
      <c r="R104" s="29"/>
      <c r="S104" s="29"/>
      <c r="T104" s="29"/>
      <c r="U104" s="29"/>
      <c r="V104" s="29"/>
    </row>
    <row r="105" spans="1:22" ht="38.25">
      <c r="A105" s="92" t="s">
        <v>102</v>
      </c>
      <c r="B105" s="80">
        <v>45896</v>
      </c>
      <c r="C105" s="127" t="s">
        <v>103</v>
      </c>
      <c r="D105" s="127"/>
      <c r="E105" s="82">
        <v>4</v>
      </c>
      <c r="F105" s="76">
        <v>15000100</v>
      </c>
      <c r="G105" s="79" t="s">
        <v>91</v>
      </c>
      <c r="H105" s="128" t="s">
        <v>104</v>
      </c>
      <c r="I105" s="130"/>
      <c r="J105" s="131"/>
      <c r="K105" s="86">
        <v>47360</v>
      </c>
      <c r="L105" s="29"/>
      <c r="M105" s="29"/>
      <c r="N105" s="29"/>
      <c r="O105" s="29"/>
      <c r="P105" s="29"/>
      <c r="Q105" s="29"/>
      <c r="R105" s="29"/>
      <c r="S105" s="29"/>
      <c r="T105" s="29"/>
      <c r="U105" s="29"/>
      <c r="V105" s="29"/>
    </row>
    <row r="106" spans="1:22">
      <c r="A106" s="132" t="s">
        <v>105</v>
      </c>
      <c r="B106" s="133"/>
      <c r="C106" s="133"/>
      <c r="D106" s="133"/>
      <c r="E106" s="133"/>
      <c r="F106" s="133"/>
      <c r="G106" s="133"/>
      <c r="H106" s="133"/>
      <c r="I106" s="133"/>
      <c r="J106" s="134"/>
      <c r="K106" s="87">
        <f>SUM(K101,K102,K103,K104,K105)</f>
        <v>156491.96000000002</v>
      </c>
      <c r="L106" s="29"/>
      <c r="M106" s="29"/>
      <c r="N106" s="29"/>
      <c r="O106" s="29"/>
      <c r="P106" s="29"/>
      <c r="Q106" s="29"/>
      <c r="R106" s="29"/>
      <c r="S106" s="29"/>
      <c r="T106" s="29"/>
      <c r="U106" s="29"/>
      <c r="V106" s="29"/>
    </row>
    <row r="107" spans="1:22">
      <c r="A107" s="29"/>
      <c r="B107" s="29"/>
      <c r="C107" s="30"/>
      <c r="D107" s="29"/>
      <c r="E107" s="29"/>
      <c r="F107" s="29"/>
      <c r="G107" s="29"/>
      <c r="H107" s="29"/>
      <c r="I107" s="29"/>
      <c r="J107" s="29"/>
      <c r="K107" s="29"/>
      <c r="L107" s="29"/>
      <c r="M107" s="29"/>
      <c r="N107" s="29"/>
      <c r="O107" s="29"/>
      <c r="P107" s="29"/>
      <c r="Q107" s="29"/>
      <c r="R107" s="29"/>
      <c r="S107" s="29"/>
      <c r="T107" s="29"/>
      <c r="U107" s="29"/>
      <c r="V107" s="29"/>
    </row>
    <row r="108" spans="1:22">
      <c r="A108" s="29"/>
      <c r="B108" s="29"/>
      <c r="C108" s="30"/>
      <c r="D108" s="29"/>
      <c r="E108" s="29"/>
      <c r="F108" s="29"/>
      <c r="G108" s="29"/>
      <c r="H108" s="29"/>
      <c r="I108" s="29"/>
      <c r="J108" s="29"/>
      <c r="K108" s="29"/>
      <c r="L108" s="29"/>
      <c r="M108" s="29"/>
      <c r="N108" s="29"/>
      <c r="O108" s="29"/>
      <c r="P108" s="29"/>
      <c r="Q108" s="29"/>
      <c r="R108" s="29"/>
      <c r="S108" s="29"/>
      <c r="T108" s="29"/>
      <c r="U108" s="29"/>
      <c r="V108" s="29"/>
    </row>
    <row r="109" spans="1:22">
      <c r="A109" s="29"/>
      <c r="B109" s="29"/>
      <c r="C109" s="30"/>
      <c r="D109" s="29"/>
      <c r="E109" s="29"/>
      <c r="F109" s="29"/>
      <c r="G109" s="29"/>
      <c r="H109" s="29"/>
      <c r="I109" s="29"/>
      <c r="J109" s="29"/>
      <c r="K109" s="29"/>
      <c r="L109" s="29"/>
      <c r="M109" s="29"/>
      <c r="N109" s="29"/>
      <c r="O109" s="29"/>
      <c r="P109" s="29"/>
      <c r="Q109" s="29"/>
      <c r="R109" s="29"/>
      <c r="S109" s="29"/>
      <c r="T109" s="29"/>
      <c r="U109" s="29"/>
      <c r="V109" s="29"/>
    </row>
    <row r="110" spans="1:22">
      <c r="A110" s="29"/>
      <c r="B110" s="29"/>
      <c r="C110" s="30"/>
      <c r="D110" s="29"/>
      <c r="E110" s="29"/>
      <c r="F110" s="29"/>
      <c r="G110" s="29"/>
      <c r="H110" s="29"/>
      <c r="I110" s="29"/>
      <c r="J110" s="29"/>
      <c r="K110" s="29"/>
      <c r="L110" s="29"/>
      <c r="M110" s="29"/>
      <c r="N110" s="29"/>
      <c r="O110" s="29"/>
      <c r="P110" s="29"/>
      <c r="Q110" s="29"/>
      <c r="R110" s="29"/>
      <c r="S110" s="29"/>
      <c r="T110" s="29"/>
      <c r="U110" s="29"/>
      <c r="V110" s="29"/>
    </row>
    <row r="111" spans="1:22">
      <c r="A111" s="29"/>
      <c r="B111" s="29"/>
      <c r="C111" s="30"/>
      <c r="D111" s="29"/>
      <c r="E111" s="29"/>
      <c r="F111" s="29"/>
      <c r="G111" s="29"/>
      <c r="H111" s="29"/>
      <c r="I111" s="29"/>
      <c r="J111" s="29"/>
      <c r="K111" s="29"/>
      <c r="L111" s="29"/>
      <c r="M111" s="29"/>
      <c r="N111" s="29"/>
      <c r="O111" s="29"/>
      <c r="P111" s="29"/>
      <c r="Q111" s="29"/>
      <c r="R111" s="29"/>
      <c r="S111" s="29"/>
      <c r="T111" s="29"/>
      <c r="U111" s="29"/>
      <c r="V111" s="29"/>
    </row>
    <row r="112" spans="1:22">
      <c r="A112" s="29"/>
      <c r="B112" s="29"/>
      <c r="C112" s="30"/>
      <c r="D112" s="29"/>
      <c r="E112" s="29"/>
      <c r="F112" s="29"/>
      <c r="G112" s="29"/>
      <c r="H112" s="29"/>
      <c r="I112" s="29"/>
      <c r="J112" s="29"/>
      <c r="K112" s="29"/>
      <c r="L112" s="29"/>
      <c r="M112" s="29"/>
      <c r="N112" s="29"/>
      <c r="O112" s="29"/>
      <c r="P112" s="29"/>
      <c r="Q112" s="29"/>
      <c r="R112" s="29"/>
      <c r="S112" s="29"/>
      <c r="T112" s="29"/>
      <c r="U112" s="29"/>
      <c r="V112" s="29"/>
    </row>
    <row r="113" spans="1:22">
      <c r="A113" s="29"/>
      <c r="B113" s="29"/>
      <c r="C113" s="30"/>
      <c r="D113" s="29"/>
      <c r="E113" s="29"/>
      <c r="F113" s="29"/>
      <c r="G113" s="29"/>
      <c r="H113" s="29"/>
      <c r="I113" s="29"/>
      <c r="J113" s="29"/>
      <c r="K113" s="29"/>
      <c r="L113" s="29"/>
      <c r="M113" s="29"/>
      <c r="N113" s="29"/>
      <c r="O113" s="29"/>
      <c r="P113" s="29"/>
      <c r="Q113" s="29"/>
      <c r="R113" s="29"/>
      <c r="S113" s="29"/>
      <c r="T113" s="29"/>
      <c r="U113" s="29"/>
      <c r="V113" s="29"/>
    </row>
    <row r="114" spans="1:22">
      <c r="A114" s="29"/>
      <c r="B114" s="29"/>
      <c r="C114" s="30"/>
      <c r="D114" s="29"/>
      <c r="E114" s="29"/>
      <c r="F114" s="29"/>
      <c r="G114" s="29"/>
      <c r="H114" s="29"/>
      <c r="I114" s="29"/>
      <c r="J114" s="29"/>
      <c r="K114" s="29"/>
      <c r="L114" s="29"/>
      <c r="M114" s="29"/>
      <c r="N114" s="29"/>
      <c r="O114" s="29"/>
      <c r="P114" s="29"/>
      <c r="Q114" s="29"/>
      <c r="R114" s="29"/>
      <c r="S114" s="29"/>
      <c r="T114" s="29"/>
      <c r="U114" s="29"/>
      <c r="V114" s="29"/>
    </row>
    <row r="115" spans="1:22">
      <c r="A115" s="29"/>
      <c r="B115" s="29"/>
      <c r="C115" s="30"/>
      <c r="D115" s="29"/>
      <c r="E115" s="29"/>
      <c r="F115" s="29"/>
      <c r="G115" s="29"/>
      <c r="H115" s="29"/>
      <c r="I115" s="29"/>
      <c r="J115" s="29"/>
      <c r="K115" s="29"/>
      <c r="L115" s="29"/>
      <c r="M115" s="29"/>
      <c r="N115" s="29"/>
      <c r="O115" s="29"/>
      <c r="P115" s="29"/>
      <c r="Q115" s="29"/>
      <c r="R115" s="29"/>
      <c r="S115" s="29"/>
      <c r="T115" s="29"/>
      <c r="U115" s="29"/>
      <c r="V115" s="29"/>
    </row>
    <row r="116" spans="1:22">
      <c r="A116" s="29"/>
      <c r="B116" s="29"/>
      <c r="C116" s="30"/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29"/>
      <c r="O116" s="29"/>
      <c r="P116" s="29"/>
      <c r="Q116" s="29"/>
      <c r="R116" s="29"/>
      <c r="S116" s="29"/>
      <c r="T116" s="29"/>
      <c r="U116" s="29"/>
      <c r="V116" s="29"/>
    </row>
    <row r="117" spans="1:22">
      <c r="A117" s="29"/>
      <c r="B117" s="29"/>
      <c r="C117" s="30"/>
      <c r="D117" s="29"/>
      <c r="E117" s="29"/>
      <c r="F117" s="29"/>
      <c r="G117" s="29"/>
      <c r="H117" s="29"/>
      <c r="I117" s="29"/>
      <c r="J117" s="29"/>
      <c r="K117" s="29"/>
      <c r="L117" s="29"/>
      <c r="M117" s="29"/>
      <c r="N117" s="29"/>
      <c r="O117" s="29"/>
      <c r="P117" s="29"/>
      <c r="Q117" s="29"/>
      <c r="R117" s="29"/>
      <c r="S117" s="29"/>
      <c r="T117" s="29"/>
      <c r="U117" s="29"/>
      <c r="V117" s="29"/>
    </row>
    <row r="118" spans="1:22">
      <c r="A118" s="29"/>
      <c r="B118" s="29"/>
      <c r="C118" s="30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V118" s="29"/>
    </row>
    <row r="119" spans="1:22">
      <c r="A119" s="29"/>
      <c r="B119" s="29"/>
      <c r="C119" s="30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  <c r="O119" s="29"/>
      <c r="P119" s="29"/>
      <c r="Q119" s="29"/>
      <c r="R119" s="29"/>
      <c r="S119" s="29"/>
      <c r="T119" s="29"/>
      <c r="U119" s="29"/>
      <c r="V119" s="29"/>
    </row>
    <row r="120" spans="1:22">
      <c r="A120" s="29"/>
      <c r="B120" s="29"/>
      <c r="C120" s="30"/>
      <c r="D120" s="29"/>
      <c r="E120" s="29"/>
      <c r="F120" s="29"/>
      <c r="G120" s="29"/>
      <c r="H120" s="29"/>
      <c r="I120" s="29"/>
      <c r="J120" s="29"/>
      <c r="K120" s="29"/>
      <c r="L120" s="29"/>
      <c r="M120" s="29"/>
      <c r="N120" s="29"/>
      <c r="O120" s="29"/>
      <c r="P120" s="29"/>
      <c r="Q120" s="29"/>
      <c r="R120" s="29"/>
      <c r="S120" s="29"/>
      <c r="T120" s="29"/>
      <c r="U120" s="29"/>
      <c r="V120" s="29"/>
    </row>
    <row r="121" spans="1:22">
      <c r="A121" s="29"/>
      <c r="B121" s="29"/>
      <c r="C121" s="30"/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  <c r="O121" s="29"/>
      <c r="P121" s="29"/>
      <c r="Q121" s="29"/>
      <c r="R121" s="29"/>
      <c r="S121" s="29"/>
      <c r="T121" s="29"/>
      <c r="U121" s="29"/>
      <c r="V121" s="29"/>
    </row>
    <row r="122" spans="1:22">
      <c r="A122" s="29"/>
      <c r="B122" s="29"/>
      <c r="C122" s="30"/>
      <c r="D122" s="29"/>
      <c r="E122" s="29"/>
      <c r="F122" s="29"/>
      <c r="G122" s="29"/>
      <c r="H122" s="29"/>
      <c r="I122" s="29"/>
      <c r="J122" s="29"/>
      <c r="K122" s="29"/>
      <c r="L122" s="29"/>
      <c r="M122" s="29"/>
      <c r="N122" s="29"/>
      <c r="O122" s="29"/>
      <c r="P122" s="29"/>
      <c r="Q122" s="29"/>
      <c r="R122" s="29"/>
      <c r="S122" s="29"/>
      <c r="T122" s="29"/>
      <c r="U122" s="29"/>
      <c r="V122" s="29"/>
    </row>
    <row r="123" spans="1:22">
      <c r="A123" s="29"/>
      <c r="B123" s="29"/>
      <c r="C123" s="30"/>
      <c r="D123" s="29"/>
      <c r="E123" s="29"/>
      <c r="F123" s="29"/>
      <c r="G123" s="29"/>
      <c r="H123" s="29"/>
      <c r="I123" s="29"/>
      <c r="J123" s="29"/>
      <c r="K123" s="29"/>
      <c r="L123" s="29"/>
      <c r="M123" s="29"/>
      <c r="N123" s="29"/>
      <c r="O123" s="29"/>
      <c r="P123" s="29"/>
      <c r="Q123" s="29"/>
      <c r="R123" s="29"/>
      <c r="S123" s="29"/>
      <c r="T123" s="29"/>
      <c r="U123" s="29"/>
      <c r="V123" s="29"/>
    </row>
    <row r="124" spans="1:22">
      <c r="A124" s="29"/>
      <c r="B124" s="29"/>
      <c r="C124" s="30"/>
      <c r="D124" s="29"/>
      <c r="E124" s="29"/>
      <c r="F124" s="29"/>
      <c r="G124" s="29"/>
      <c r="H124" s="29"/>
      <c r="I124" s="29"/>
      <c r="J124" s="29"/>
      <c r="K124" s="29"/>
      <c r="L124" s="29"/>
      <c r="M124" s="29"/>
      <c r="N124" s="29"/>
      <c r="O124" s="29"/>
      <c r="P124" s="29"/>
      <c r="Q124" s="29"/>
      <c r="R124" s="29"/>
      <c r="S124" s="29"/>
      <c r="T124" s="29"/>
      <c r="U124" s="29"/>
      <c r="V124" s="29"/>
    </row>
    <row r="125" spans="1:22">
      <c r="A125" s="29"/>
      <c r="B125" s="29"/>
      <c r="C125" s="30"/>
      <c r="D125" s="29"/>
      <c r="E125" s="29"/>
      <c r="F125" s="29"/>
      <c r="G125" s="29"/>
      <c r="H125" s="29"/>
      <c r="I125" s="29"/>
      <c r="J125" s="29"/>
      <c r="K125" s="29"/>
      <c r="L125" s="29"/>
      <c r="M125" s="29"/>
      <c r="N125" s="29"/>
      <c r="O125" s="29"/>
      <c r="P125" s="29"/>
      <c r="Q125" s="29"/>
      <c r="R125" s="29"/>
      <c r="S125" s="29"/>
      <c r="T125" s="29"/>
      <c r="U125" s="29"/>
      <c r="V125" s="29"/>
    </row>
    <row r="126" spans="1:22">
      <c r="A126" s="29"/>
      <c r="B126" s="29"/>
      <c r="C126" s="30"/>
      <c r="D126" s="29"/>
      <c r="E126" s="29"/>
      <c r="F126" s="29"/>
      <c r="G126" s="29"/>
      <c r="H126" s="29"/>
      <c r="I126" s="29"/>
      <c r="J126" s="29"/>
      <c r="K126" s="29"/>
      <c r="L126" s="29"/>
      <c r="M126" s="29"/>
      <c r="N126" s="29"/>
      <c r="O126" s="29"/>
      <c r="P126" s="29"/>
      <c r="Q126" s="29"/>
      <c r="R126" s="29"/>
      <c r="S126" s="29"/>
      <c r="T126" s="29"/>
      <c r="U126" s="29"/>
      <c r="V126" s="29"/>
    </row>
    <row r="127" spans="1:22">
      <c r="A127" s="29"/>
      <c r="B127" s="29"/>
      <c r="C127" s="30"/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29"/>
      <c r="O127" s="29"/>
      <c r="P127" s="29"/>
      <c r="Q127" s="29"/>
      <c r="R127" s="29"/>
      <c r="S127" s="29"/>
      <c r="T127" s="29"/>
      <c r="U127" s="29"/>
      <c r="V127" s="29"/>
    </row>
    <row r="128" spans="1:22">
      <c r="A128" s="83"/>
      <c r="B128" s="83"/>
      <c r="C128" s="84"/>
      <c r="D128" s="83"/>
      <c r="E128" s="83"/>
      <c r="F128" s="83"/>
      <c r="G128" s="83"/>
      <c r="H128" s="83"/>
      <c r="I128" s="83"/>
      <c r="J128" s="83"/>
      <c r="K128" s="83"/>
      <c r="L128" s="83"/>
      <c r="M128" s="83"/>
      <c r="N128" s="83"/>
      <c r="O128" s="83"/>
      <c r="P128" s="83"/>
      <c r="Q128" s="83"/>
      <c r="R128" s="83"/>
      <c r="S128" s="83"/>
      <c r="T128" s="83"/>
      <c r="U128" s="83"/>
      <c r="V128" s="83"/>
    </row>
    <row r="129" spans="1:22">
      <c r="A129" s="83"/>
      <c r="B129" s="83"/>
      <c r="C129" s="84"/>
      <c r="D129" s="83"/>
      <c r="E129" s="83"/>
      <c r="F129" s="83"/>
      <c r="G129" s="83"/>
      <c r="H129" s="83"/>
      <c r="I129" s="83"/>
      <c r="J129" s="83"/>
      <c r="K129" s="83"/>
      <c r="L129" s="83"/>
      <c r="M129" s="83"/>
      <c r="N129" s="83"/>
      <c r="O129" s="83"/>
      <c r="P129" s="83"/>
      <c r="Q129" s="83"/>
      <c r="R129" s="83"/>
      <c r="S129" s="83"/>
      <c r="T129" s="83"/>
      <c r="U129" s="83"/>
      <c r="V129" s="83"/>
    </row>
    <row r="130" spans="1:22">
      <c r="A130" s="83"/>
      <c r="B130" s="83"/>
      <c r="C130" s="84"/>
      <c r="D130" s="83"/>
      <c r="E130" s="83"/>
      <c r="F130" s="83"/>
      <c r="G130" s="83"/>
      <c r="H130" s="83"/>
      <c r="I130" s="83"/>
      <c r="J130" s="83"/>
      <c r="K130" s="83"/>
      <c r="L130" s="83"/>
      <c r="M130" s="83"/>
      <c r="N130" s="83"/>
      <c r="O130" s="83"/>
      <c r="P130" s="83"/>
      <c r="Q130" s="83"/>
      <c r="R130" s="83"/>
      <c r="S130" s="83"/>
      <c r="T130" s="83"/>
      <c r="U130" s="83"/>
      <c r="V130" s="83"/>
    </row>
    <row r="131" spans="1:22">
      <c r="A131" s="88"/>
      <c r="B131" s="88"/>
      <c r="C131" s="89"/>
      <c r="D131" s="88"/>
      <c r="E131" s="88"/>
      <c r="F131" s="88"/>
      <c r="G131" s="88"/>
      <c r="H131" s="88"/>
      <c r="I131" s="88"/>
      <c r="J131" s="88"/>
      <c r="K131" s="88"/>
      <c r="L131" s="88"/>
      <c r="M131" s="88"/>
      <c r="N131" s="88"/>
      <c r="O131" s="88"/>
      <c r="P131" s="88"/>
      <c r="Q131" s="88"/>
      <c r="R131" s="88"/>
      <c r="S131" s="88"/>
      <c r="T131" s="88"/>
      <c r="U131" s="88"/>
      <c r="V131" s="88"/>
    </row>
    <row r="132" spans="1:22">
      <c r="A132" s="88"/>
      <c r="B132" s="88"/>
      <c r="C132" s="89"/>
      <c r="D132" s="88"/>
      <c r="E132" s="88"/>
      <c r="F132" s="88"/>
      <c r="G132" s="88"/>
      <c r="H132" s="88"/>
      <c r="I132" s="88"/>
      <c r="J132" s="88"/>
      <c r="K132" s="88"/>
      <c r="L132" s="88"/>
      <c r="M132" s="88"/>
      <c r="N132" s="88"/>
      <c r="O132" s="88"/>
      <c r="P132" s="88"/>
      <c r="Q132" s="88"/>
      <c r="R132" s="88"/>
      <c r="S132" s="88"/>
      <c r="T132" s="88"/>
      <c r="U132" s="88"/>
      <c r="V132" s="88"/>
    </row>
    <row r="133" spans="1:22">
      <c r="A133" s="88"/>
      <c r="B133" s="88"/>
      <c r="C133" s="89"/>
      <c r="D133" s="88"/>
      <c r="E133" s="88"/>
      <c r="F133" s="88"/>
      <c r="G133" s="88"/>
      <c r="H133" s="88"/>
      <c r="I133" s="88"/>
      <c r="J133" s="88"/>
      <c r="K133" s="88"/>
      <c r="L133" s="88"/>
      <c r="M133" s="88"/>
      <c r="N133" s="88"/>
      <c r="O133" s="88"/>
      <c r="P133" s="88"/>
      <c r="Q133" s="88"/>
      <c r="R133" s="88"/>
      <c r="S133" s="88"/>
      <c r="T133" s="88"/>
      <c r="U133" s="88"/>
      <c r="V133" s="88"/>
    </row>
    <row r="134" spans="1:22">
      <c r="A134" s="88"/>
      <c r="B134" s="88"/>
      <c r="C134" s="89"/>
      <c r="D134" s="88"/>
      <c r="E134" s="88"/>
      <c r="F134" s="88"/>
      <c r="G134" s="88"/>
      <c r="H134" s="88"/>
      <c r="I134" s="88"/>
      <c r="J134" s="88"/>
      <c r="K134" s="88"/>
      <c r="L134" s="88"/>
      <c r="M134" s="88"/>
      <c r="N134" s="88"/>
      <c r="O134" s="88"/>
      <c r="P134" s="88"/>
      <c r="Q134" s="88"/>
      <c r="R134" s="88"/>
      <c r="S134" s="88"/>
      <c r="T134" s="88"/>
      <c r="U134" s="88"/>
      <c r="V134" s="88"/>
    </row>
    <row r="135" spans="1:22">
      <c r="A135" s="88"/>
      <c r="B135" s="88"/>
      <c r="C135" s="89"/>
      <c r="D135" s="88"/>
      <c r="E135" s="88"/>
      <c r="F135" s="88"/>
      <c r="G135" s="88"/>
      <c r="H135" s="88"/>
      <c r="I135" s="88"/>
      <c r="J135" s="88"/>
      <c r="K135" s="88"/>
      <c r="L135" s="88"/>
      <c r="M135" s="88"/>
      <c r="N135" s="88"/>
      <c r="O135" s="88"/>
      <c r="P135" s="88"/>
      <c r="Q135" s="88"/>
      <c r="R135" s="88"/>
      <c r="S135" s="88"/>
      <c r="T135" s="88"/>
      <c r="U135" s="88"/>
      <c r="V135" s="88"/>
    </row>
    <row r="136" spans="1:22">
      <c r="A136" s="88"/>
      <c r="B136" s="88"/>
      <c r="C136" s="89"/>
      <c r="D136" s="88"/>
      <c r="E136" s="88"/>
      <c r="F136" s="88"/>
      <c r="G136" s="88"/>
      <c r="H136" s="88"/>
      <c r="I136" s="88"/>
      <c r="J136" s="88"/>
      <c r="K136" s="88"/>
      <c r="L136" s="88"/>
      <c r="M136" s="88"/>
      <c r="N136" s="88"/>
      <c r="O136" s="88"/>
      <c r="P136" s="88"/>
      <c r="Q136" s="88"/>
      <c r="R136" s="88"/>
      <c r="S136" s="88"/>
      <c r="T136" s="88"/>
      <c r="U136" s="88"/>
      <c r="V136" s="88"/>
    </row>
    <row r="137" spans="1:22">
      <c r="A137" s="88"/>
      <c r="B137" s="88"/>
      <c r="C137" s="89"/>
      <c r="D137" s="88"/>
      <c r="E137" s="88"/>
      <c r="F137" s="88"/>
      <c r="G137" s="88"/>
      <c r="H137" s="88"/>
      <c r="I137" s="88"/>
      <c r="J137" s="88"/>
      <c r="K137" s="88"/>
      <c r="L137" s="88"/>
      <c r="M137" s="88"/>
      <c r="N137" s="88"/>
      <c r="O137" s="88"/>
      <c r="P137" s="88"/>
      <c r="Q137" s="88"/>
      <c r="R137" s="88"/>
      <c r="S137" s="88"/>
      <c r="T137" s="88"/>
      <c r="U137" s="88"/>
      <c r="V137" s="88"/>
    </row>
    <row r="138" spans="1:22">
      <c r="A138" s="88"/>
      <c r="B138" s="88"/>
      <c r="C138" s="89"/>
      <c r="D138" s="88"/>
      <c r="E138" s="88"/>
      <c r="F138" s="88"/>
      <c r="G138" s="88"/>
      <c r="H138" s="88"/>
      <c r="I138" s="88"/>
      <c r="J138" s="88"/>
      <c r="K138" s="88"/>
      <c r="L138" s="88"/>
      <c r="M138" s="88"/>
      <c r="N138" s="88"/>
      <c r="O138" s="88"/>
      <c r="P138" s="88"/>
      <c r="Q138" s="88"/>
      <c r="R138" s="88"/>
      <c r="S138" s="88"/>
      <c r="T138" s="88"/>
      <c r="U138" s="88"/>
      <c r="V138" s="88"/>
    </row>
    <row r="139" spans="1:22">
      <c r="A139" s="88"/>
      <c r="B139" s="88"/>
      <c r="C139" s="89"/>
      <c r="D139" s="88"/>
      <c r="E139" s="88"/>
      <c r="F139" s="88"/>
      <c r="G139" s="88"/>
      <c r="H139" s="88"/>
      <c r="I139" s="88"/>
      <c r="J139" s="88"/>
      <c r="K139" s="88"/>
      <c r="L139" s="88"/>
      <c r="M139" s="88"/>
      <c r="N139" s="88"/>
      <c r="O139" s="88"/>
      <c r="P139" s="88"/>
      <c r="Q139" s="88"/>
      <c r="R139" s="88"/>
      <c r="S139" s="88"/>
      <c r="T139" s="88"/>
      <c r="U139" s="88"/>
      <c r="V139" s="88"/>
    </row>
    <row r="140" spans="1:22">
      <c r="A140" s="88"/>
      <c r="B140" s="88"/>
      <c r="C140" s="89"/>
      <c r="D140" s="88"/>
      <c r="E140" s="88"/>
      <c r="F140" s="88"/>
      <c r="G140" s="88"/>
      <c r="H140" s="88"/>
      <c r="I140" s="88"/>
      <c r="J140" s="88"/>
      <c r="K140" s="88"/>
      <c r="L140" s="88"/>
      <c r="M140" s="88"/>
      <c r="N140" s="88"/>
      <c r="O140" s="88"/>
      <c r="P140" s="88"/>
      <c r="Q140" s="88"/>
      <c r="R140" s="88"/>
      <c r="S140" s="88"/>
      <c r="T140" s="88"/>
      <c r="U140" s="88"/>
      <c r="V140" s="88"/>
    </row>
  </sheetData>
  <autoFilter ref="A59:K95" xr:uid="{00000000-0009-0000-0000-000000000000}">
    <filterColumn colId="0" hiddenButton="1"/>
    <filterColumn colId="1" hiddenButton="1"/>
    <filterColumn colId="2" hiddenButton="1"/>
    <filterColumn colId="3" hiddenButton="1"/>
    <filterColumn colId="5">
      <customFilters and="1">
        <customFilter val=""/>
        <customFilter val=""/>
      </customFilters>
    </filterColumn>
  </autoFilter>
  <mergeCells count="69">
    <mergeCell ref="C105:D105"/>
    <mergeCell ref="H105:J105"/>
    <mergeCell ref="A106:J106"/>
    <mergeCell ref="A19:A21"/>
    <mergeCell ref="B20:B21"/>
    <mergeCell ref="C20:C21"/>
    <mergeCell ref="A50:E51"/>
    <mergeCell ref="A72:K73"/>
    <mergeCell ref="A74:K92"/>
    <mergeCell ref="C102:D102"/>
    <mergeCell ref="H102:J102"/>
    <mergeCell ref="C103:D103"/>
    <mergeCell ref="H103:J103"/>
    <mergeCell ref="C104:D104"/>
    <mergeCell ref="H104:J104"/>
    <mergeCell ref="A99:K99"/>
    <mergeCell ref="C100:D100"/>
    <mergeCell ref="H100:J100"/>
    <mergeCell ref="C101:D101"/>
    <mergeCell ref="H101:J101"/>
    <mergeCell ref="A95:K95"/>
    <mergeCell ref="D97:F97"/>
    <mergeCell ref="I97:L97"/>
    <mergeCell ref="D98:F98"/>
    <mergeCell ref="I98:L98"/>
    <mergeCell ref="A67:E67"/>
    <mergeCell ref="A68:E68"/>
    <mergeCell ref="A69:H69"/>
    <mergeCell ref="A70:K70"/>
    <mergeCell ref="A71:O71"/>
    <mergeCell ref="A62:E62"/>
    <mergeCell ref="A63:E63"/>
    <mergeCell ref="A64:E64"/>
    <mergeCell ref="A65:E65"/>
    <mergeCell ref="A66:E66"/>
    <mergeCell ref="A56:E56"/>
    <mergeCell ref="A58:K58"/>
    <mergeCell ref="A59:E59"/>
    <mergeCell ref="A60:E60"/>
    <mergeCell ref="A61:E61"/>
    <mergeCell ref="A49:E49"/>
    <mergeCell ref="A52:E52"/>
    <mergeCell ref="A53:E53"/>
    <mergeCell ref="A54:E54"/>
    <mergeCell ref="A55:E55"/>
    <mergeCell ref="A18:V18"/>
    <mergeCell ref="C19:V19"/>
    <mergeCell ref="D20:F20"/>
    <mergeCell ref="G20:I20"/>
    <mergeCell ref="K20:N20"/>
    <mergeCell ref="O20:P20"/>
    <mergeCell ref="R20:S20"/>
    <mergeCell ref="T20:U20"/>
    <mergeCell ref="V20:V21"/>
    <mergeCell ref="A13:V13"/>
    <mergeCell ref="A14:V14"/>
    <mergeCell ref="A15:O15"/>
    <mergeCell ref="A16:V16"/>
    <mergeCell ref="A17:V17"/>
    <mergeCell ref="A8:V8"/>
    <mergeCell ref="A9:N9"/>
    <mergeCell ref="A10:N10"/>
    <mergeCell ref="A11:V11"/>
    <mergeCell ref="A12:N12"/>
    <mergeCell ref="A1:V1"/>
    <mergeCell ref="A3:V3"/>
    <mergeCell ref="A5:V5"/>
    <mergeCell ref="A6:N6"/>
    <mergeCell ref="A7:N7"/>
  </mergeCells>
  <printOptions horizontalCentered="1"/>
  <pageMargins left="0.31527777777777799" right="0.31527777777777799" top="0.83125000000000004" bottom="0.59027777777777801" header="0.511811023622047" footer="0.51180555555555596"/>
  <pageSetup paperSize="9" scale="40" fitToHeight="0" orientation="landscape" horizontalDpi="300" verticalDpi="300" r:id="rId1"/>
  <headerFooter>
    <oddFooter>&amp;LÁrea Responsável: SUPECC/SGI/SES&amp;RPág &amp;P de &amp;N - &amp;D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CRESM</vt:lpstr>
      <vt:lpstr>CRESM!Area_de_impressao</vt:lpstr>
      <vt:lpstr>CRESM!Titulos_de_impressao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Kátia Mendes Magalhães</dc:creator>
  <cp:lastModifiedBy>Adelson Alves do Nascimento</cp:lastModifiedBy>
  <cp:revision>0</cp:revision>
  <cp:lastPrinted>2026-02-20T19:38:57Z</cp:lastPrinted>
  <dcterms:created xsi:type="dcterms:W3CDTF">2025-01-22T12:08:00Z</dcterms:created>
  <dcterms:modified xsi:type="dcterms:W3CDTF">2026-02-20T19:40:20Z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C5C7ECA1E4C941F9B1AA4BECFD7B960A_13</vt:lpwstr>
  </property>
  <property fmtid="{D5CDD505-2E9C-101B-9397-08002B2CF9AE}" pid="3" name="KSOProductBuildVer">
    <vt:lpwstr>1046-12.2.0.13306</vt:lpwstr>
  </property>
</Properties>
</file>