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 tabRatio="500"/>
  </bookViews>
  <sheets>
    <sheet name="CRESM" sheetId="1" r:id="rId1"/>
  </sheets>
  <definedNames>
    <definedName name="_xlnm._FilterDatabase" localSheetId="0" hidden="1">CRESM!$A$45:$K$65</definedName>
    <definedName name="_xlnm.Print_Area" localSheetId="0">CRESM!$A$1:$V$70</definedName>
    <definedName name="_xlnm.Print_Titles" localSheetId="0">CRESM!$44:$45</definedName>
  </definedNames>
  <calcPr calcId="144525"/>
</workbook>
</file>

<file path=xl/comments1.xml><?xml version="1.0" encoding="utf-8"?>
<comments xmlns="http://schemas.openxmlformats.org/spreadsheetml/2006/main">
  <authors>
    <author>danielabatista</author>
  </authors>
  <commentList>
    <comment ref="D22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18.349.999,56 - 4.380,00 (anulado em 01/04 res. médica) - 4.380,00 (anulado em 08/05 res. médica)
</t>
        </r>
      </text>
    </comment>
    <comment ref="L27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energia janeiro/25</t>
        </r>
      </text>
    </comment>
    <comment ref="L28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conforme consolidado de fevereiro/25</t>
        </r>
      </text>
    </comment>
  </commentList>
</comments>
</file>

<file path=xl/sharedStrings.xml><?xml version="1.0" encoding="utf-8"?>
<sst xmlns="http://schemas.openxmlformats.org/spreadsheetml/2006/main" count="113" uniqueCount="85">
  <si>
    <t>Relatório Resumido da Execução Orçamentária e Financeira por Contrato de Gestão</t>
  </si>
  <si>
    <t>Mês/Ano: Janeiro a Maio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</si>
  <si>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</si>
  <si>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</si>
  <si>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</si>
  <si>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</si>
  <si>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</si>
  <si>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</si>
  <si>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</t>
  </si>
  <si>
    <t>Previsão de Repasse Mensal do Contrato de Gestão/ADITIVO - 9º TA Custeio : R$ 3.001.551,80; Residência Médica março/2024 a fevereiro/2025 (R$ 7.704,42) e de março 2025 a fevereiro/2026 (R$ 14.300,70).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</si>
  <si>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</si>
  <si>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</si>
  <si>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</si>
  <si>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</si>
  <si>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</si>
  <si>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</si>
  <si>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</si>
  <si>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</si>
  <si>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</si>
  <si>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</si>
  <si>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</si>
  <si>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</si>
  <si>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</si>
  <si>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</si>
  <si>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</si>
  <si>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</si>
  <si>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</si>
  <si>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</si>
  <si>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</si>
  <si>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</si>
  <si>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</si>
  <si>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</si>
  <si>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</si>
  <si>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</si>
  <si>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</si>
  <si>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</si>
  <si>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</si>
  <si>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</si>
  <si>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</si>
  <si>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</si>
  <si>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</si>
  <si>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</si>
  <si>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</si>
  <si>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</si>
  <si>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</si>
  <si>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</si>
  <si>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</si>
  <si>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</si>
  <si>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</si>
  <si>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</si>
  <si>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</si>
  <si>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</si>
  <si>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</si>
  <si>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</si>
  <si>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</si>
  <si>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abr-25</t>
  </si>
  <si>
    <t>SES/CGC/SUPECC-19837.</t>
  </si>
  <si>
    <t>201300010015939</t>
  </si>
  <si>
    <t>maio-25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</si>
  <si>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</si>
  <si>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</si>
  <si>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</si>
  <si>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</si>
  <si>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</si>
  <si>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</si>
  <si>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</si>
  <si>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 xml:space="preserve">Valor Estimado no Contrato de Gestão = Custeio (R$ 3.001.551,80) + Residência Médica março/2024 a fevereiro/2025 (R$ 7.704,42) + Auxílio Moradia + Servidor Cedido + Apostilamento.
Valor Estimado no Contrato de Gestão = Custeio (R$ 3.001.551,80) + Residência Médica março 2025 a fevereiro/2026 (R$ 14.300,70) + Auxílio Moradia + Servidor Cedido + Apostilamento.
1. Valor Mensal Estimado no Contrato de Gestão - Custeio = Custeio (R$ 3.001.551,80) + Gratificação do Supervisor, Coordenador, Preceptor e Tutor da COREME + Despesa de custeio diverso por Residente COREME (R$ 7.704,42 de março/2024 a fevereiro/2025; R$ 14.300,70 de março/2025 a fevereiro/2026)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                                                                                                                                                                                
3. Valor informado pela área técnica - GFIN.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</t>
    </r>
    <r>
      <rPr>
        <b/>
        <u/>
        <sz val="10"/>
        <color rgb="FF000000"/>
        <rFont val="Calibri"/>
        <charset val="1"/>
      </rPr>
      <t>provisionado</t>
    </r>
    <r>
      <rPr>
        <b/>
        <sz val="10"/>
        <color rgb="FF000000"/>
        <rFont val="Calibri"/>
        <charset val="1"/>
      </rPr>
      <t xml:space="preserve"> conforme Solicitação de Liquidação e Pagamento SEI Nº 72215770 (Referência Abril/2025);  valor </t>
    </r>
    <r>
      <rPr>
        <b/>
        <u/>
        <sz val="10"/>
        <color rgb="FF000000"/>
        <rFont val="Calibri"/>
        <charset val="1"/>
      </rPr>
      <t>provisionado</t>
    </r>
    <r>
      <rPr>
        <b/>
        <sz val="10"/>
        <color rgb="FF000000"/>
        <rFont val="Calibri"/>
        <charset val="1"/>
      </rPr>
      <t xml:space="preserve"> conforme Solicitação de Liquidação e Pagamento SEI Nº 73630136 (Referência Maio/2025)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  </r>
  </si>
  <si>
    <t>Fonte: Contratos de Gestão e Aditivos contidos no processo e Portal Transparência: saude.go.gov.br  e Sistema SIOFINET - Portal.go.gov.br.</t>
  </si>
  <si>
    <t>Demonstrativo de investimento repassados no período de janeiro a março/2025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</si>
  <si>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</si>
  <si>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</si>
  <si>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</si>
  <si>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</si>
  <si>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</si>
  <si>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</si>
  <si>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</si>
  <si>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</si>
  <si>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</si>
  <si>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</si>
  <si>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</si>
  <si>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02 (dois) marcapassos cardíacos.</t>
  </si>
  <si>
    <t>202400010083195</t>
  </si>
  <si>
    <t>2025.2850.161.00046.001</t>
  </si>
  <si>
    <t>Aquisição de 01 (um) Craniótomo.</t>
  </si>
  <si>
    <t>Total Geral Cresm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</si>
</sst>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&quot;R$&quot;* #,##0_-;\-&quot;R$&quot;* #,##0_-;_-&quot;R$&quot;* &quot;-&quot;_-;_-@_-"/>
    <numFmt numFmtId="177" formatCode="_-&quot;R$&quot;* #,##0.00_-;\-&quot;R$&quot;* #,##0.00_-;_-&quot;R$&quot;* &quot;-&quot;??_-;_-@_-"/>
    <numFmt numFmtId="178" formatCode="_-* #,##0_-;\-* #,##0_-;_-* &quot;-&quot;_-;_-@_-"/>
    <numFmt numFmtId="179" formatCode="_-* #,##0.00_-;\-* #,##0.00_-;_-* &quot;-&quot;??_-;_-@_-"/>
    <numFmt numFmtId="180" formatCode="_-* #,##0.00_-;\-* #,##0.00_-;_-* \-??_-;_-@_-"/>
    <numFmt numFmtId="181" formatCode="#,##0.00_ "/>
    <numFmt numFmtId="182" formatCode="[$-416]mmm\-yy;@"/>
    <numFmt numFmtId="183" formatCode="&quot;R$&quot;#,##0.00;[Red]\-&quot;R$&quot;#,##0.00"/>
  </numFmts>
  <fonts count="36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1"/>
    </font>
    <font>
      <b/>
      <u/>
      <sz val="10"/>
      <color rgb="FF000000"/>
      <name val="Calibri"/>
      <charset val="1"/>
    </font>
    <font>
      <sz val="9"/>
      <name val="Arial"/>
      <charset val="0"/>
    </font>
    <font>
      <b/>
      <sz val="9"/>
      <name val="Arial"/>
      <charset val="0"/>
    </font>
  </fonts>
  <fills count="39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1" fillId="0" borderId="0" applyBorder="0" applyAlignment="0" applyProtection="0"/>
    <xf numFmtId="177" fontId="11" fillId="0" borderId="0" applyBorder="0" applyAlignment="0" applyProtection="0"/>
    <xf numFmtId="9" fontId="11" fillId="0" borderId="0" applyBorder="0" applyAlignment="0" applyProtection="0"/>
    <xf numFmtId="178" fontId="11" fillId="0" borderId="0" applyBorder="0" applyAlignment="0" applyProtection="0"/>
    <xf numFmtId="179" fontId="11" fillId="0" borderId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3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34" applyNumberFormat="0" applyAlignment="0" applyProtection="0">
      <alignment vertical="center"/>
    </xf>
    <xf numFmtId="0" fontId="22" fillId="10" borderId="35" applyNumberFormat="0" applyAlignment="0" applyProtection="0">
      <alignment vertical="center"/>
    </xf>
    <xf numFmtId="0" fontId="23" fillId="10" borderId="34" applyNumberFormat="0" applyAlignment="0" applyProtection="0">
      <alignment vertical="center"/>
    </xf>
    <xf numFmtId="0" fontId="24" fillId="11" borderId="36" applyNumberFormat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0" fillId="0" borderId="0"/>
    <xf numFmtId="0" fontId="32" fillId="0" borderId="0"/>
  </cellStyleXfs>
  <cellXfs count="133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80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80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80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80" fontId="2" fillId="4" borderId="15" xfId="0" applyNumberFormat="1" applyFont="1" applyFill="1" applyBorder="1" applyAlignment="1">
      <alignment horizontal="right" wrapText="1"/>
    </xf>
    <xf numFmtId="180" fontId="2" fillId="4" borderId="14" xfId="0" applyNumberFormat="1" applyFont="1" applyFill="1" applyBorder="1" applyAlignment="1">
      <alignment horizontal="right" wrapText="1"/>
    </xf>
    <xf numFmtId="180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right" wrapText="1"/>
    </xf>
    <xf numFmtId="180" fontId="4" fillId="4" borderId="15" xfId="0" applyNumberFormat="1" applyFont="1" applyFill="1" applyBorder="1" applyAlignment="1">
      <alignment horizontal="right" wrapText="1"/>
    </xf>
    <xf numFmtId="180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180" fontId="2" fillId="4" borderId="15" xfId="0" applyNumberFormat="1" applyFont="1" applyFill="1" applyBorder="1" applyAlignment="1">
      <alignment horizontal="right" wrapText="1"/>
    </xf>
    <xf numFmtId="180" fontId="2" fillId="4" borderId="14" xfId="0" applyNumberFormat="1" applyFont="1" applyFill="1" applyBorder="1" applyAlignment="1">
      <alignment horizontal="right" wrapText="1"/>
    </xf>
    <xf numFmtId="180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right" wrapText="1"/>
    </xf>
    <xf numFmtId="180" fontId="4" fillId="4" borderId="15" xfId="0" applyNumberFormat="1" applyFont="1" applyFill="1" applyBorder="1" applyAlignment="1">
      <alignment horizontal="right" wrapText="1"/>
    </xf>
    <xf numFmtId="180" fontId="4" fillId="4" borderId="14" xfId="0" applyNumberFormat="1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80" fontId="4" fillId="5" borderId="16" xfId="0" applyNumberFormat="1" applyFont="1" applyFill="1" applyBorder="1" applyAlignment="1">
      <alignment horizontal="right" wrapText="1"/>
    </xf>
    <xf numFmtId="180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4" fillId="6" borderId="11" xfId="0" applyFont="1" applyFill="1" applyBorder="1" applyAlignment="1">
      <alignment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2" fillId="0" borderId="0" xfId="0" applyFont="1"/>
    <xf numFmtId="0" fontId="4" fillId="3" borderId="25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181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80" fontId="2" fillId="0" borderId="25" xfId="0" applyNumberFormat="1" applyFont="1" applyBorder="1" applyAlignment="1">
      <alignment horizontal="right" wrapText="1"/>
    </xf>
    <xf numFmtId="0" fontId="2" fillId="0" borderId="25" xfId="0" applyFont="1" applyBorder="1" applyAlignment="1">
      <alignment horizontal="right" wrapText="1"/>
    </xf>
    <xf numFmtId="4" fontId="2" fillId="0" borderId="25" xfId="0" applyNumberFormat="1" applyFont="1" applyBorder="1" applyAlignment="1">
      <alignment horizontal="right" wrapText="1"/>
    </xf>
    <xf numFmtId="181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80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81" fontId="2" fillId="4" borderId="10" xfId="0" applyNumberFormat="1" applyFont="1" applyFill="1" applyBorder="1" applyAlignment="1">
      <alignment horizontal="right" wrapText="1"/>
    </xf>
    <xf numFmtId="180" fontId="2" fillId="4" borderId="17" xfId="0" applyNumberFormat="1" applyFont="1" applyFill="1" applyBorder="1" applyAlignment="1">
      <alignment horizontal="right" wrapText="1"/>
    </xf>
    <xf numFmtId="180" fontId="4" fillId="4" borderId="17" xfId="0" applyNumberFormat="1" applyFont="1" applyFill="1" applyBorder="1" applyAlignment="1">
      <alignment horizontal="right" wrapText="1"/>
    </xf>
    <xf numFmtId="181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182" fontId="2" fillId="0" borderId="11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3" borderId="30" xfId="0" applyFont="1" applyFill="1" applyBorder="1" applyAlignment="1">
      <alignment horizontal="center" vertical="center" wrapText="1"/>
    </xf>
    <xf numFmtId="180" fontId="2" fillId="0" borderId="0" xfId="0" applyNumberFormat="1" applyFont="1" applyAlignment="1">
      <alignment wrapText="1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58" fontId="2" fillId="0" borderId="11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5" fillId="0" borderId="11" xfId="1" applyNumberFormat="1" applyFont="1" applyFill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1" xfId="1" applyNumberFormat="1" applyFont="1" applyFill="1" applyBorder="1" applyAlignment="1" applyProtection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4" fillId="3" borderId="19" xfId="0" applyFont="1" applyFill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183" fontId="9" fillId="0" borderId="11" xfId="0" applyNumberFormat="1" applyFont="1" applyBorder="1" applyAlignment="1">
      <alignment horizontal="center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183" fontId="9" fillId="4" borderId="11" xfId="0" applyNumberFormat="1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183" fontId="10" fillId="4" borderId="11" xfId="0" applyNumberFormat="1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183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applyFont="1" applyBorder="1" applyAlignment="1" quotePrefix="1">
      <alignment horizontal="center" vertical="center" wrapText="1"/>
    </xf>
    <xf numFmtId="0" fontId="2" fillId="4" borderId="18" xfId="0" applyFont="1" applyFill="1" applyBorder="1" applyAlignment="1" quotePrefix="1">
      <alignment horizontal="center" vertical="center" wrapText="1"/>
    </xf>
  </cellXfs>
  <cellStyles count="51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65" xfId="49"/>
    <cellStyle name="Moeda 3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C55A11"/>
    <pageSetUpPr fitToPage="1"/>
  </sheetPr>
  <dimension ref="A1:V110"/>
  <sheetViews>
    <sheetView tabSelected="1" topLeftCell="A18" workbookViewId="0">
      <selection activeCell="A57" sqref="A57:K64"/>
    </sheetView>
  </sheetViews>
  <sheetFormatPr defaultColWidth="8.71428571428571" defaultRowHeight="15"/>
  <cols>
    <col min="2" max="2" width="14.2857142857143" customWidth="1"/>
    <col min="3" max="3" width="17.152380952381" style="1" customWidth="1"/>
    <col min="4" max="7" width="15" customWidth="1"/>
    <col min="8" max="8" width="19.2857142857143" customWidth="1"/>
    <col min="9" max="10" width="15.2857142857143" customWidth="1"/>
    <col min="11" max="11" width="16.1428571428571" customWidth="1"/>
    <col min="12" max="13" width="15.2857142857143" customWidth="1"/>
    <col min="14" max="16" width="17.152380952381" customWidth="1"/>
    <col min="17" max="17" width="31" customWidth="1"/>
    <col min="18" max="20" width="14.1428571428571" customWidth="1"/>
    <col min="21" max="22" width="14.5714285714286" customWidth="1"/>
  </cols>
  <sheetData>
    <row r="1" ht="26.2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9" customHeight="1" spans="1:2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70"/>
      <c r="P2" s="70"/>
      <c r="Q2" s="70"/>
      <c r="R2" s="70"/>
      <c r="S2" s="70"/>
      <c r="T2" s="70"/>
      <c r="U2" s="70"/>
      <c r="V2" s="70"/>
    </row>
    <row r="3" spans="1:2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6.75" customHeight="1" spans="1:2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70"/>
      <c r="P4" s="70"/>
      <c r="Q4" s="70"/>
      <c r="R4" s="70"/>
      <c r="S4" s="70"/>
      <c r="T4" s="70"/>
      <c r="U4" s="70"/>
      <c r="V4" s="70"/>
    </row>
    <row r="5" spans="1:22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0"/>
      <c r="P6" s="70"/>
      <c r="Q6" s="70"/>
      <c r="R6" s="70"/>
      <c r="S6" s="70"/>
      <c r="T6" s="70"/>
      <c r="U6" s="70"/>
      <c r="V6" s="70"/>
    </row>
    <row r="7" ht="7.5" customHeight="1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0"/>
      <c r="P7" s="70"/>
      <c r="Q7" s="70"/>
      <c r="R7" s="70"/>
      <c r="S7" s="70"/>
      <c r="T7" s="70"/>
      <c r="U7" s="70"/>
      <c r="V7" s="70"/>
    </row>
    <row r="8" spans="1:22">
      <c r="A8" s="5" t="s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>
      <c r="A9" s="6" t="s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0"/>
      <c r="P9" s="70"/>
      <c r="Q9" s="70"/>
      <c r="R9" s="70"/>
      <c r="S9" s="70"/>
      <c r="T9" s="70"/>
      <c r="U9" s="70"/>
      <c r="V9" s="70"/>
    </row>
    <row r="10" ht="8.25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0"/>
      <c r="P10" s="70"/>
      <c r="Q10" s="70"/>
      <c r="R10" s="70"/>
      <c r="S10" s="70"/>
      <c r="T10" s="70"/>
      <c r="U10" s="70"/>
      <c r="V10" s="70"/>
    </row>
    <row r="11" spans="1:22">
      <c r="A11" s="5" t="s">
        <v>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9" customHeight="1" spans="1:2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0"/>
      <c r="P12" s="70"/>
      <c r="Q12" s="70"/>
      <c r="R12" s="70"/>
      <c r="S12" s="70"/>
      <c r="T12" s="70"/>
      <c r="U12" s="70"/>
      <c r="V12" s="70"/>
    </row>
    <row r="13" ht="15.75" customHeight="1" spans="1:22">
      <c r="A13" s="8" t="s">
        <v>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ht="33.75" customHeight="1" spans="1:22">
      <c r="A14" s="8" t="s">
        <v>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ht="8.25" customHeight="1" spans="1:2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15.75" customHeight="1" spans="1:22">
      <c r="A16" s="8" t="s">
        <v>9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ht="25.5" customHeight="1" spans="1:22">
      <c r="A17" s="8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ht="15.75" customHeight="1" spans="1:22">
      <c r="A18" s="10" t="s">
        <v>11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ht="15.75" customHeight="1" spans="1:22">
      <c r="A19" s="11" t="s">
        <v>12</v>
      </c>
      <c r="B19" s="12"/>
      <c r="C19" s="13" t="s">
        <v>13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ht="98.25" customHeight="1" spans="1:22">
      <c r="A20" s="11"/>
      <c r="B20" s="14" t="s">
        <v>14</v>
      </c>
      <c r="C20" s="15" t="s">
        <v>15</v>
      </c>
      <c r="D20" s="15" t="s">
        <v>16</v>
      </c>
      <c r="E20" s="15"/>
      <c r="F20" s="15"/>
      <c r="G20" s="15" t="s">
        <v>17</v>
      </c>
      <c r="H20" s="15"/>
      <c r="I20" s="15"/>
      <c r="J20" s="71" t="s">
        <v>18</v>
      </c>
      <c r="K20" s="15" t="s">
        <v>19</v>
      </c>
      <c r="L20" s="15"/>
      <c r="M20" s="15"/>
      <c r="N20" s="15"/>
      <c r="O20" s="72" t="s">
        <v>20</v>
      </c>
      <c r="P20" s="72"/>
      <c r="Q20" s="95" t="s">
        <v>21</v>
      </c>
      <c r="R20" s="15" t="s">
        <v>22</v>
      </c>
      <c r="S20" s="15"/>
      <c r="T20" s="15" t="s">
        <v>23</v>
      </c>
      <c r="U20" s="15"/>
      <c r="V20" s="15" t="s">
        <v>24</v>
      </c>
    </row>
    <row r="21" ht="42" customHeight="1" spans="1:22">
      <c r="A21" s="11"/>
      <c r="B21" s="14"/>
      <c r="C21" s="15"/>
      <c r="D21" s="16" t="s">
        <v>25</v>
      </c>
      <c r="E21" s="16" t="s">
        <v>26</v>
      </c>
      <c r="F21" s="16" t="s">
        <v>27</v>
      </c>
      <c r="G21" s="16" t="s">
        <v>25</v>
      </c>
      <c r="H21" s="16" t="s">
        <v>26</v>
      </c>
      <c r="I21" s="16" t="s">
        <v>27</v>
      </c>
      <c r="J21" s="16" t="s">
        <v>25</v>
      </c>
      <c r="K21" s="16" t="s">
        <v>28</v>
      </c>
      <c r="L21" s="16" t="s">
        <v>25</v>
      </c>
      <c r="M21" s="16" t="s">
        <v>26</v>
      </c>
      <c r="N21" s="16" t="s">
        <v>27</v>
      </c>
      <c r="O21" s="16" t="s">
        <v>25</v>
      </c>
      <c r="P21" s="16" t="s">
        <v>26</v>
      </c>
      <c r="Q21" s="16"/>
      <c r="R21" s="16" t="s">
        <v>25</v>
      </c>
      <c r="S21" s="16" t="s">
        <v>26</v>
      </c>
      <c r="T21" s="16" t="s">
        <v>25</v>
      </c>
      <c r="U21" s="16" t="s">
        <v>29</v>
      </c>
      <c r="V21" s="15"/>
    </row>
    <row r="22" ht="15.75" spans="1:22">
      <c r="A22" s="17" t="s">
        <v>30</v>
      </c>
      <c r="B22" s="18">
        <v>3009256.22</v>
      </c>
      <c r="C22" s="18">
        <v>3009256.22</v>
      </c>
      <c r="D22" s="19">
        <v>18341239.56</v>
      </c>
      <c r="E22" s="18"/>
      <c r="F22" s="18"/>
      <c r="G22" s="18">
        <v>5733103.6</v>
      </c>
      <c r="H22" s="18"/>
      <c r="I22" s="18"/>
      <c r="J22" s="73">
        <v>0</v>
      </c>
      <c r="K22" s="74" t="s">
        <v>30</v>
      </c>
      <c r="L22" s="75">
        <v>2851551.8</v>
      </c>
      <c r="M22" s="75"/>
      <c r="N22" s="75"/>
      <c r="O22" s="76"/>
      <c r="P22" s="76">
        <v>685.4</v>
      </c>
      <c r="Q22" s="76"/>
      <c r="R22" s="77">
        <v>93386.39</v>
      </c>
      <c r="S22" s="77"/>
      <c r="T22" s="77"/>
      <c r="U22" s="77"/>
      <c r="V22" s="75">
        <v>2944252.79</v>
      </c>
    </row>
    <row r="23" spans="1:22">
      <c r="A23" s="20" t="s">
        <v>31</v>
      </c>
      <c r="B23" s="21">
        <v>3009256.22</v>
      </c>
      <c r="C23" s="22">
        <v>3009256.22</v>
      </c>
      <c r="D23" s="23"/>
      <c r="E23" s="18">
        <v>99990.46</v>
      </c>
      <c r="F23" s="18"/>
      <c r="G23" s="23">
        <v>2881551.8</v>
      </c>
      <c r="H23" s="23"/>
      <c r="I23" s="18"/>
      <c r="J23" s="73">
        <v>0</v>
      </c>
      <c r="K23" s="74" t="s">
        <v>31</v>
      </c>
      <c r="L23" s="75">
        <v>2881551.8</v>
      </c>
      <c r="M23" s="77"/>
      <c r="N23" s="75"/>
      <c r="O23" s="76"/>
      <c r="P23" s="76"/>
      <c r="Q23" s="76"/>
      <c r="R23" s="77"/>
      <c r="S23" s="77"/>
      <c r="T23" s="77"/>
      <c r="U23" s="77"/>
      <c r="V23" s="75">
        <v>2881551.8</v>
      </c>
    </row>
    <row r="24" ht="15.75" spans="1:22">
      <c r="A24" s="24" t="s">
        <v>31</v>
      </c>
      <c r="B24" s="18"/>
      <c r="C24" s="25"/>
      <c r="D24" s="23"/>
      <c r="E24" s="18"/>
      <c r="F24" s="18"/>
      <c r="G24" s="23"/>
      <c r="H24" s="23"/>
      <c r="I24" s="18"/>
      <c r="J24" s="78"/>
      <c r="K24" s="79">
        <v>45717</v>
      </c>
      <c r="L24" s="80">
        <v>2881551.8</v>
      </c>
      <c r="M24" s="81"/>
      <c r="N24" s="80"/>
      <c r="O24" s="82"/>
      <c r="P24" s="82"/>
      <c r="Q24" s="82"/>
      <c r="R24" s="81"/>
      <c r="S24" s="81"/>
      <c r="T24" s="81"/>
      <c r="U24" s="81"/>
      <c r="V24" s="80">
        <v>2881551.8</v>
      </c>
    </row>
    <row r="25" spans="1:22">
      <c r="A25" s="26">
        <v>45717</v>
      </c>
      <c r="B25" s="27">
        <v>3015852.5</v>
      </c>
      <c r="C25" s="28">
        <v>3015852.5</v>
      </c>
      <c r="D25" s="29"/>
      <c r="E25" s="30">
        <v>2498</v>
      </c>
      <c r="F25" s="29"/>
      <c r="G25" s="30">
        <v>3008967.47</v>
      </c>
      <c r="H25" s="30">
        <v>102488.46</v>
      </c>
      <c r="I25" s="29"/>
      <c r="J25" s="83">
        <v>0</v>
      </c>
      <c r="K25" s="79">
        <v>45658</v>
      </c>
      <c r="L25" s="84">
        <v>127415.67</v>
      </c>
      <c r="M25" s="84">
        <v>102488.46</v>
      </c>
      <c r="N25" s="85"/>
      <c r="O25" s="85"/>
      <c r="P25" s="85"/>
      <c r="Q25" s="85"/>
      <c r="R25" s="85"/>
      <c r="S25" s="85"/>
      <c r="T25" s="85"/>
      <c r="U25" s="85"/>
      <c r="V25" s="84">
        <v>229904.13</v>
      </c>
    </row>
    <row r="26" spans="1:22">
      <c r="A26" s="26">
        <v>45717</v>
      </c>
      <c r="B26" s="31"/>
      <c r="C26" s="32"/>
      <c r="D26" s="29"/>
      <c r="E26" s="29"/>
      <c r="F26" s="29"/>
      <c r="G26" s="29"/>
      <c r="H26" s="29"/>
      <c r="I26" s="29"/>
      <c r="J26" s="86"/>
      <c r="K26" s="87" t="s">
        <v>32</v>
      </c>
      <c r="L26" s="84">
        <v>44679.52</v>
      </c>
      <c r="M26" s="85"/>
      <c r="N26" s="85"/>
      <c r="O26" s="85"/>
      <c r="P26" s="85"/>
      <c r="Q26" s="85"/>
      <c r="R26" s="85"/>
      <c r="S26" s="85"/>
      <c r="T26" s="85"/>
      <c r="U26" s="85"/>
      <c r="V26" s="84">
        <v>44679.52</v>
      </c>
    </row>
    <row r="27" spans="1:22">
      <c r="A27" s="33" t="s">
        <v>32</v>
      </c>
      <c r="B27" s="27">
        <v>3015852.5</v>
      </c>
      <c r="C27" s="28">
        <v>3015852.5</v>
      </c>
      <c r="D27" s="30">
        <f>SUM(11827489.12,57202.8,5913744.56,28601.4)</f>
        <v>17827037.88</v>
      </c>
      <c r="E27" s="30"/>
      <c r="F27" s="29"/>
      <c r="G27" s="30">
        <f>SUM(3324.42,2876872.28,53109.17,25908.75,53109.17,13781.66,44679.52)</f>
        <v>3070784.97</v>
      </c>
      <c r="H27" s="29"/>
      <c r="I27" s="29"/>
      <c r="J27" s="83">
        <v>120000</v>
      </c>
      <c r="K27" s="88" t="s">
        <v>33</v>
      </c>
      <c r="L27" s="84">
        <v>25908.75</v>
      </c>
      <c r="M27" s="85"/>
      <c r="N27" s="85"/>
      <c r="O27" s="85"/>
      <c r="P27" s="85"/>
      <c r="Q27" s="85"/>
      <c r="R27" s="85"/>
      <c r="S27" s="85"/>
      <c r="T27" s="85"/>
      <c r="U27" s="85"/>
      <c r="V27" s="84">
        <v>25908.75</v>
      </c>
    </row>
    <row r="28" spans="1:22">
      <c r="A28" s="33" t="s">
        <v>32</v>
      </c>
      <c r="B28" s="31"/>
      <c r="C28" s="32"/>
      <c r="D28" s="29"/>
      <c r="E28" s="29"/>
      <c r="F28" s="29"/>
      <c r="G28" s="29"/>
      <c r="H28" s="29"/>
      <c r="I28" s="29"/>
      <c r="J28" s="86"/>
      <c r="K28" s="87" t="s">
        <v>34</v>
      </c>
      <c r="L28" s="84">
        <v>123324.42</v>
      </c>
      <c r="M28" s="85"/>
      <c r="N28" s="85"/>
      <c r="O28" s="85"/>
      <c r="P28" s="85"/>
      <c r="Q28" s="85"/>
      <c r="R28" s="85"/>
      <c r="S28" s="85"/>
      <c r="T28" s="85"/>
      <c r="U28" s="85"/>
      <c r="V28" s="84">
        <v>123324.42</v>
      </c>
    </row>
    <row r="29" spans="1:22">
      <c r="A29" s="33" t="s">
        <v>32</v>
      </c>
      <c r="B29" s="31"/>
      <c r="C29" s="32"/>
      <c r="D29" s="29"/>
      <c r="E29" s="29"/>
      <c r="F29" s="29"/>
      <c r="G29" s="29"/>
      <c r="H29" s="29"/>
      <c r="I29" s="29"/>
      <c r="J29" s="86"/>
      <c r="K29" s="87" t="s">
        <v>32</v>
      </c>
      <c r="L29" s="84">
        <v>2836872.28</v>
      </c>
      <c r="M29" s="85"/>
      <c r="N29" s="85"/>
      <c r="O29" s="85"/>
      <c r="P29" s="85"/>
      <c r="Q29" s="85"/>
      <c r="R29" s="85"/>
      <c r="S29" s="85"/>
      <c r="T29" s="85"/>
      <c r="U29" s="85"/>
      <c r="V29" s="84">
        <v>2836872.28</v>
      </c>
    </row>
    <row r="30" spans="1:22">
      <c r="A30" s="33" t="s">
        <v>32</v>
      </c>
      <c r="B30" s="31"/>
      <c r="C30" s="32"/>
      <c r="D30" s="29"/>
      <c r="E30" s="29"/>
      <c r="F30" s="29"/>
      <c r="G30" s="29"/>
      <c r="H30" s="29"/>
      <c r="I30" s="29"/>
      <c r="J30" s="30"/>
      <c r="K30" s="87" t="s">
        <v>35</v>
      </c>
      <c r="L30" s="84">
        <v>2921551.8</v>
      </c>
      <c r="M30" s="85"/>
      <c r="N30" s="85"/>
      <c r="O30" s="85"/>
      <c r="P30" s="85"/>
      <c r="Q30" s="85"/>
      <c r="R30" s="85"/>
      <c r="S30" s="85"/>
      <c r="T30" s="85"/>
      <c r="U30" s="85"/>
      <c r="V30" s="84">
        <v>2921551.8</v>
      </c>
    </row>
    <row r="31" spans="1:22">
      <c r="A31" s="33" t="s">
        <v>36</v>
      </c>
      <c r="B31" s="34">
        <v>3015852.5</v>
      </c>
      <c r="C31" s="35">
        <v>3015852.5</v>
      </c>
      <c r="D31" s="36"/>
      <c r="E31" s="37">
        <v>4207.5</v>
      </c>
      <c r="F31" s="36"/>
      <c r="G31" s="37">
        <v>3130210.64</v>
      </c>
      <c r="H31" s="36"/>
      <c r="I31" s="36"/>
      <c r="J31" s="37">
        <v>80000</v>
      </c>
      <c r="K31" s="89" t="s">
        <v>37</v>
      </c>
      <c r="L31" s="84">
        <v>125334.42</v>
      </c>
      <c r="M31" s="85"/>
      <c r="N31" s="85"/>
      <c r="O31" s="85"/>
      <c r="P31" s="85"/>
      <c r="Q31" s="85"/>
      <c r="R31" s="85"/>
      <c r="S31" s="85"/>
      <c r="T31" s="85"/>
      <c r="U31" s="85"/>
      <c r="V31" s="84">
        <v>125334.42</v>
      </c>
    </row>
    <row r="32" spans="1:22">
      <c r="A32" s="33" t="s">
        <v>36</v>
      </c>
      <c r="B32" s="38"/>
      <c r="C32" s="39"/>
      <c r="D32" s="36"/>
      <c r="E32" s="37">
        <v>2436</v>
      </c>
      <c r="F32" s="36"/>
      <c r="G32" s="36"/>
      <c r="H32" s="36"/>
      <c r="I32" s="36"/>
      <c r="J32" s="36"/>
      <c r="K32" s="36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</row>
    <row r="33" spans="1:22">
      <c r="A33" s="40"/>
      <c r="B33" s="41">
        <f>SUM(B22,B23,B25,B27,B31)</f>
        <v>15066069.94</v>
      </c>
      <c r="C33" s="42">
        <f>SUM(C22,C23,C25,C28,C27,C31)</f>
        <v>15066069.94</v>
      </c>
      <c r="D33" s="42">
        <f>SUM(D22,D27)</f>
        <v>36168277.44</v>
      </c>
      <c r="E33" s="42">
        <f>SUM(E23,E25,E31,E32)</f>
        <v>109131.96</v>
      </c>
      <c r="F33" s="42"/>
      <c r="G33" s="42">
        <f>SUM(G22,G23,G25,G27,G31)</f>
        <v>17824618.48</v>
      </c>
      <c r="H33" s="42">
        <v>102488.46</v>
      </c>
      <c r="I33" s="42"/>
      <c r="J33" s="42">
        <f>SUM(J22,J23,J24,J25,J27,J30,J31)</f>
        <v>200000</v>
      </c>
      <c r="K33" s="42"/>
      <c r="L33" s="42">
        <f>SUM(L22,L23,L24,L25,,L27,L28,L29,L30,L26,L31)</f>
        <v>14819742.26</v>
      </c>
      <c r="M33" s="42">
        <v>102488.46</v>
      </c>
      <c r="N33" s="42">
        <f>SUM(N22:N23)</f>
        <v>0</v>
      </c>
      <c r="O33" s="42">
        <f>SUM(O22:O23)</f>
        <v>0</v>
      </c>
      <c r="P33" s="42">
        <f>SUM(P22:P23)</f>
        <v>685.4</v>
      </c>
      <c r="Q33" s="42">
        <f>SUM(Q22:Q23)</f>
        <v>0</v>
      </c>
      <c r="R33" s="42">
        <v>93386.39</v>
      </c>
      <c r="S33" s="42"/>
      <c r="T33" s="42"/>
      <c r="U33" s="42"/>
      <c r="V33" s="42">
        <f>SUM(V22,V23,V24,V25,V26,V27,V28,V29,V30,V31)</f>
        <v>15014931.71</v>
      </c>
    </row>
    <row r="34" spans="1:22">
      <c r="A34" s="43"/>
      <c r="B34" s="43"/>
      <c r="C34" s="44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</row>
    <row r="35" ht="48.75" customHeight="1" spans="1:22">
      <c r="A35" s="45" t="s">
        <v>38</v>
      </c>
      <c r="B35" s="45"/>
      <c r="C35" s="45"/>
      <c r="D35" s="45"/>
      <c r="E35" s="45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96"/>
      <c r="T35" s="43"/>
      <c r="U35" s="43"/>
      <c r="V35" s="43"/>
    </row>
    <row r="36" customHeight="1" spans="1:22">
      <c r="A36" s="46" t="s">
        <v>39</v>
      </c>
      <c r="B36" s="46"/>
      <c r="C36" s="46"/>
      <c r="D36" s="46"/>
      <c r="E36" s="46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96"/>
    </row>
    <row r="37" spans="1:22">
      <c r="A37" s="46"/>
      <c r="B37" s="46"/>
      <c r="C37" s="46"/>
      <c r="D37" s="46"/>
      <c r="E37" s="46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96"/>
    </row>
    <row r="38" ht="29.25" customHeight="1" spans="1:22">
      <c r="A38" s="47" t="s">
        <v>40</v>
      </c>
      <c r="B38" s="47"/>
      <c r="C38" s="47"/>
      <c r="D38" s="47"/>
      <c r="E38" s="47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</row>
    <row r="39" customHeight="1" spans="1:22">
      <c r="A39" s="47" t="s">
        <v>41</v>
      </c>
      <c r="B39" s="47"/>
      <c r="C39" s="47"/>
      <c r="D39" s="47"/>
      <c r="E39" s="47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</row>
    <row r="40" customHeight="1" spans="1:22">
      <c r="A40" s="47" t="s">
        <v>42</v>
      </c>
      <c r="B40" s="47"/>
      <c r="C40" s="47"/>
      <c r="D40" s="47"/>
      <c r="E40" s="47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</row>
    <row r="41" customHeight="1" spans="1:22">
      <c r="A41" s="47" t="s">
        <v>43</v>
      </c>
      <c r="B41" s="47"/>
      <c r="C41" s="47"/>
      <c r="D41" s="47"/>
      <c r="E41" s="47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</row>
    <row r="42" customHeight="1" spans="1:22">
      <c r="A42" s="47" t="s">
        <v>44</v>
      </c>
      <c r="B42" s="47"/>
      <c r="C42" s="47"/>
      <c r="D42" s="47"/>
      <c r="E42" s="47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</row>
    <row r="43" spans="1:22">
      <c r="A43" s="43"/>
      <c r="B43" s="43"/>
      <c r="C43" s="44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</row>
    <row r="44" ht="15.75" customHeight="1" spans="1:22">
      <c r="A44" s="45" t="s">
        <v>45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</row>
    <row r="45" ht="38.25" customHeight="1" spans="1:22">
      <c r="A45" s="46" t="s">
        <v>39</v>
      </c>
      <c r="B45" s="46"/>
      <c r="C45" s="46"/>
      <c r="D45" s="46"/>
      <c r="E45" s="46"/>
      <c r="F45" s="46" t="s">
        <v>46</v>
      </c>
      <c r="G45" s="46" t="s">
        <v>47</v>
      </c>
      <c r="H45" s="46" t="s">
        <v>48</v>
      </c>
      <c r="I45" s="46" t="s">
        <v>49</v>
      </c>
      <c r="J45" s="46" t="s">
        <v>50</v>
      </c>
      <c r="K45" s="46" t="s">
        <v>51</v>
      </c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</row>
    <row r="46" ht="13.5" hidden="1" customHeight="1" spans="1:22">
      <c r="A46" s="47" t="s">
        <v>52</v>
      </c>
      <c r="B46" s="47"/>
      <c r="C46" s="47"/>
      <c r="D46" s="47"/>
      <c r="E46" s="47"/>
      <c r="F46" s="48"/>
      <c r="G46" s="47"/>
      <c r="H46" s="47"/>
      <c r="I46" s="47"/>
      <c r="J46" s="47"/>
      <c r="K46" s="47"/>
      <c r="L46" s="43"/>
      <c r="M46" s="43"/>
      <c r="N46" s="43"/>
      <c r="O46" s="43"/>
      <c r="P46" s="90"/>
      <c r="Q46" s="43"/>
      <c r="R46" s="43"/>
      <c r="S46" s="43"/>
      <c r="T46" s="43"/>
      <c r="U46" s="43"/>
      <c r="V46" s="43"/>
    </row>
    <row r="47" ht="21" customHeight="1" spans="1:22">
      <c r="A47" s="49" t="s">
        <v>53</v>
      </c>
      <c r="B47" s="50"/>
      <c r="C47" s="50"/>
      <c r="D47" s="50"/>
      <c r="E47" s="51"/>
      <c r="F47" s="52">
        <v>120000</v>
      </c>
      <c r="G47" s="53" t="s">
        <v>54</v>
      </c>
      <c r="H47" s="54">
        <v>201300010015939</v>
      </c>
      <c r="I47" s="91" t="s">
        <v>55</v>
      </c>
      <c r="J47" s="91">
        <v>45717</v>
      </c>
      <c r="K47" s="47" t="s">
        <v>56</v>
      </c>
      <c r="L47" s="43"/>
      <c r="M47" s="43"/>
      <c r="N47" s="43"/>
      <c r="O47" s="43"/>
      <c r="P47" s="90"/>
      <c r="Q47" s="43"/>
      <c r="R47" s="43"/>
      <c r="S47" s="43"/>
      <c r="T47" s="43"/>
      <c r="U47" s="43"/>
      <c r="V47" s="43"/>
    </row>
    <row r="48" ht="18" customHeight="1" spans="1:22">
      <c r="A48" s="49" t="s">
        <v>53</v>
      </c>
      <c r="B48" s="50"/>
      <c r="C48" s="50"/>
      <c r="D48" s="50"/>
      <c r="E48" s="51"/>
      <c r="F48" s="55">
        <v>80000</v>
      </c>
      <c r="G48" s="53" t="s">
        <v>54</v>
      </c>
      <c r="H48" s="56" t="s">
        <v>57</v>
      </c>
      <c r="I48" s="91" t="s">
        <v>58</v>
      </c>
      <c r="J48" s="91" t="s">
        <v>58</v>
      </c>
      <c r="K48" s="51" t="s">
        <v>56</v>
      </c>
      <c r="L48" s="43"/>
      <c r="M48" s="43"/>
      <c r="N48" s="43"/>
      <c r="O48" s="43"/>
      <c r="P48" s="90"/>
      <c r="Q48" s="43"/>
      <c r="R48" s="43"/>
      <c r="S48" s="43"/>
      <c r="T48" s="43"/>
      <c r="U48" s="43"/>
      <c r="V48" s="43"/>
    </row>
    <row r="49" ht="13.5" hidden="1" customHeight="1" spans="1:22">
      <c r="A49" s="47" t="s">
        <v>59</v>
      </c>
      <c r="B49" s="47"/>
      <c r="C49" s="47"/>
      <c r="D49" s="47"/>
      <c r="E49" s="47"/>
      <c r="F49" s="55"/>
      <c r="G49" s="53"/>
      <c r="H49" s="49"/>
      <c r="I49" s="91"/>
      <c r="J49" s="91"/>
      <c r="K49" s="51"/>
      <c r="L49" s="43"/>
      <c r="M49" s="43"/>
      <c r="N49" s="43"/>
      <c r="O49" s="43"/>
      <c r="P49" s="90"/>
      <c r="Q49" s="43"/>
      <c r="R49" s="43"/>
      <c r="S49" s="43"/>
      <c r="T49" s="43"/>
      <c r="U49" s="43"/>
      <c r="V49" s="43"/>
    </row>
    <row r="50" ht="13.5" hidden="1" customHeight="1" spans="1:22">
      <c r="A50" s="47" t="s">
        <v>60</v>
      </c>
      <c r="B50" s="47"/>
      <c r="C50" s="47"/>
      <c r="D50" s="47"/>
      <c r="E50" s="47"/>
      <c r="F50" s="48"/>
      <c r="G50" s="47"/>
      <c r="H50" s="47"/>
      <c r="I50" s="47"/>
      <c r="J50" s="47"/>
      <c r="K50" s="47"/>
      <c r="L50" s="43"/>
      <c r="M50" s="43"/>
      <c r="N50" s="43"/>
      <c r="O50" s="43"/>
      <c r="P50" s="90"/>
      <c r="Q50" s="43"/>
      <c r="R50" s="43"/>
      <c r="S50" s="43"/>
      <c r="T50" s="43"/>
      <c r="U50" s="43"/>
      <c r="V50" s="43"/>
    </row>
    <row r="51" ht="22.5" customHeight="1" spans="1:22">
      <c r="A51" s="57" t="s">
        <v>61</v>
      </c>
      <c r="B51" s="57"/>
      <c r="C51" s="57"/>
      <c r="D51" s="57"/>
      <c r="E51" s="57"/>
      <c r="F51" s="58">
        <f>SUM(F46:F50)</f>
        <v>200000</v>
      </c>
      <c r="G51" s="59"/>
      <c r="H51" s="59"/>
      <c r="I51" s="59"/>
      <c r="J51" s="59"/>
      <c r="K51" s="59"/>
      <c r="L51" s="43"/>
      <c r="M51" s="43"/>
      <c r="N51" s="43"/>
      <c r="O51" s="43"/>
      <c r="P51" s="90"/>
      <c r="Q51" s="43"/>
      <c r="R51" s="43"/>
      <c r="S51" s="43"/>
      <c r="T51" s="43"/>
      <c r="U51" s="43"/>
      <c r="V51" s="43"/>
    </row>
    <row r="52" ht="27" hidden="1" customHeight="1" spans="1:22">
      <c r="A52" s="60" t="s">
        <v>62</v>
      </c>
      <c r="B52" s="60"/>
      <c r="C52" s="60"/>
      <c r="D52" s="60"/>
      <c r="E52" s="60"/>
      <c r="F52" s="60"/>
      <c r="G52" s="60"/>
      <c r="H52" s="60"/>
      <c r="I52" s="90"/>
      <c r="J52" s="90"/>
      <c r="K52" s="90"/>
      <c r="L52" s="43"/>
      <c r="M52" s="43"/>
      <c r="N52" s="43"/>
      <c r="O52" s="43"/>
      <c r="P52" s="90"/>
      <c r="Q52" s="43"/>
      <c r="R52" s="43"/>
      <c r="S52" s="43"/>
      <c r="T52" s="43"/>
      <c r="U52" s="43"/>
      <c r="V52" s="43"/>
    </row>
    <row r="53" ht="27" customHeight="1" spans="1:22">
      <c r="A53" s="61" t="s">
        <v>63</v>
      </c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43"/>
      <c r="M53" s="43"/>
      <c r="N53" s="43"/>
      <c r="O53" s="43"/>
      <c r="P53" s="90"/>
      <c r="Q53" s="43"/>
      <c r="R53" s="43"/>
      <c r="S53" s="43"/>
      <c r="T53" s="43"/>
      <c r="U53" s="43"/>
      <c r="V53" s="43"/>
    </row>
    <row r="54" ht="22.5" customHeight="1" spans="1:22">
      <c r="A54" s="62" t="s">
        <v>64</v>
      </c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43"/>
      <c r="Q54" s="43"/>
      <c r="R54" s="43"/>
      <c r="S54" s="43"/>
      <c r="T54" s="43"/>
      <c r="U54" s="43"/>
      <c r="V54" s="43"/>
    </row>
    <row r="55" ht="33.75" customHeight="1" spans="1:22">
      <c r="A55" s="63" t="s">
        <v>65</v>
      </c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</row>
    <row r="56" ht="9.75" customHeight="1" spans="1:22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</row>
    <row r="57" ht="22.5" customHeight="1" spans="1:22">
      <c r="A57" s="64" t="s">
        <v>66</v>
      </c>
      <c r="B57" s="65"/>
      <c r="C57" s="65"/>
      <c r="D57" s="65"/>
      <c r="E57" s="65"/>
      <c r="F57" s="65"/>
      <c r="G57" s="65"/>
      <c r="H57" s="65"/>
      <c r="I57" s="65"/>
      <c r="J57" s="65"/>
      <c r="K57" s="92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</row>
    <row r="58" ht="137" customHeight="1" spans="1:22">
      <c r="A58" s="66"/>
      <c r="B58" s="67"/>
      <c r="C58" s="67"/>
      <c r="D58" s="67"/>
      <c r="E58" s="67"/>
      <c r="F58" s="67"/>
      <c r="G58" s="67"/>
      <c r="H58" s="67"/>
      <c r="I58" s="67"/>
      <c r="J58" s="67"/>
      <c r="K58" s="9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</row>
    <row r="59" spans="1:22">
      <c r="A59" s="66"/>
      <c r="B59" s="67"/>
      <c r="C59" s="67"/>
      <c r="D59" s="67"/>
      <c r="E59" s="67"/>
      <c r="F59" s="67"/>
      <c r="G59" s="67"/>
      <c r="H59" s="67"/>
      <c r="I59" s="67"/>
      <c r="J59" s="67"/>
      <c r="K59" s="9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</row>
    <row r="60" spans="1:22">
      <c r="A60" s="66"/>
      <c r="B60" s="67"/>
      <c r="C60" s="67"/>
      <c r="D60" s="67"/>
      <c r="E60" s="67"/>
      <c r="F60" s="67"/>
      <c r="G60" s="67"/>
      <c r="H60" s="67"/>
      <c r="I60" s="67"/>
      <c r="J60" s="67"/>
      <c r="K60" s="9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</row>
    <row r="61" customHeight="1" spans="1:22">
      <c r="A61" s="66"/>
      <c r="B61" s="67"/>
      <c r="C61" s="67"/>
      <c r="D61" s="67"/>
      <c r="E61" s="67"/>
      <c r="F61" s="67"/>
      <c r="G61" s="67"/>
      <c r="H61" s="67"/>
      <c r="I61" s="67"/>
      <c r="J61" s="67"/>
      <c r="K61" s="9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</row>
    <row r="62" customHeight="1" spans="1:22">
      <c r="A62" s="66"/>
      <c r="B62" s="67"/>
      <c r="C62" s="67"/>
      <c r="D62" s="67"/>
      <c r="E62" s="67"/>
      <c r="F62" s="67"/>
      <c r="G62" s="67"/>
      <c r="H62" s="67"/>
      <c r="I62" s="67"/>
      <c r="J62" s="67"/>
      <c r="K62" s="9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</row>
    <row r="63" customHeight="1" spans="1:22">
      <c r="A63" s="66"/>
      <c r="B63" s="67"/>
      <c r="C63" s="67"/>
      <c r="D63" s="67"/>
      <c r="E63" s="67"/>
      <c r="F63" s="67"/>
      <c r="G63" s="67"/>
      <c r="H63" s="67"/>
      <c r="I63" s="67"/>
      <c r="J63" s="67"/>
      <c r="K63" s="9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</row>
    <row r="64" customHeight="1" spans="1:22">
      <c r="A64" s="68"/>
      <c r="B64" s="69"/>
      <c r="C64" s="69"/>
      <c r="D64" s="69"/>
      <c r="E64" s="69"/>
      <c r="F64" s="69"/>
      <c r="G64" s="69"/>
      <c r="H64" s="69"/>
      <c r="I64" s="69"/>
      <c r="J64" s="69"/>
      <c r="K64" s="94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</row>
    <row r="65" customHeight="1" spans="1:22">
      <c r="A65" s="60" t="s">
        <v>67</v>
      </c>
      <c r="B65" s="60"/>
      <c r="C65" s="60"/>
      <c r="D65" s="60"/>
      <c r="E65" s="60"/>
      <c r="F65" s="60"/>
      <c r="G65" s="60"/>
      <c r="H65" s="60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</row>
    <row r="66" ht="38.25" customHeight="1" spans="1:22">
      <c r="A66" s="97"/>
      <c r="B66" s="97"/>
      <c r="C66" s="97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</row>
    <row r="67" spans="1:22">
      <c r="A67" s="43"/>
      <c r="B67" s="43"/>
      <c r="C67" s="44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</row>
    <row r="68" customHeight="1" spans="1:22">
      <c r="A68" s="43"/>
      <c r="B68" s="43"/>
      <c r="C68" s="44"/>
      <c r="D68" s="98"/>
      <c r="E68" s="98"/>
      <c r="F68" s="98"/>
      <c r="I68" s="98"/>
      <c r="J68" s="98"/>
      <c r="K68" s="98"/>
      <c r="L68" s="98"/>
      <c r="M68" s="43"/>
      <c r="N68" s="43"/>
      <c r="O68" s="43"/>
      <c r="P68" s="43"/>
      <c r="Q68" s="43"/>
      <c r="R68" s="43"/>
      <c r="S68" s="43"/>
      <c r="T68" s="43"/>
      <c r="U68" s="43"/>
      <c r="V68" s="43"/>
    </row>
    <row r="69" ht="36" customHeight="1" spans="1:22">
      <c r="A69" s="99"/>
      <c r="B69" s="99"/>
      <c r="C69" s="44"/>
      <c r="D69" s="98"/>
      <c r="E69" s="98"/>
      <c r="F69" s="98"/>
      <c r="I69" s="98"/>
      <c r="J69" s="98"/>
      <c r="K69" s="98"/>
      <c r="L69" s="98"/>
      <c r="M69" s="43"/>
      <c r="N69" s="43"/>
      <c r="O69" s="43"/>
      <c r="P69" s="43"/>
      <c r="Q69" s="43"/>
      <c r="R69" s="43"/>
      <c r="S69" s="43"/>
      <c r="T69" s="43"/>
      <c r="U69" s="43"/>
      <c r="V69" s="43"/>
    </row>
    <row r="70" spans="1:22">
      <c r="A70" s="45" t="s">
        <v>68</v>
      </c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</row>
    <row r="71" spans="1:22">
      <c r="A71" s="100" t="s">
        <v>48</v>
      </c>
      <c r="B71" s="46" t="s">
        <v>69</v>
      </c>
      <c r="C71" s="100" t="s">
        <v>70</v>
      </c>
      <c r="D71" s="101"/>
      <c r="E71" s="46" t="s">
        <v>71</v>
      </c>
      <c r="F71" s="46" t="s">
        <v>72</v>
      </c>
      <c r="G71" s="46" t="s">
        <v>73</v>
      </c>
      <c r="H71" s="100" t="s">
        <v>74</v>
      </c>
      <c r="I71" s="121"/>
      <c r="J71" s="101"/>
      <c r="K71" s="46" t="s">
        <v>75</v>
      </c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</row>
    <row r="72" ht="25.5" spans="1:22">
      <c r="A72" s="133" t="s">
        <v>76</v>
      </c>
      <c r="B72" s="103">
        <v>45729</v>
      </c>
      <c r="C72" s="56" t="s">
        <v>77</v>
      </c>
      <c r="D72" s="104"/>
      <c r="E72" s="53">
        <v>4</v>
      </c>
      <c r="F72" s="105" t="s">
        <v>78</v>
      </c>
      <c r="G72" s="106" t="s">
        <v>79</v>
      </c>
      <c r="H72" s="107" t="s">
        <v>80</v>
      </c>
      <c r="I72" s="122"/>
      <c r="J72" s="123"/>
      <c r="K72" s="124">
        <v>99990.46</v>
      </c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</row>
    <row r="73" ht="25.5" spans="1:22">
      <c r="A73" s="134" t="s">
        <v>81</v>
      </c>
      <c r="B73" s="103">
        <v>45729</v>
      </c>
      <c r="C73" s="56" t="s">
        <v>82</v>
      </c>
      <c r="D73" s="104"/>
      <c r="E73" s="53">
        <v>4</v>
      </c>
      <c r="F73" s="1">
        <v>15000100</v>
      </c>
      <c r="G73" s="109" t="s">
        <v>79</v>
      </c>
      <c r="H73" s="110" t="s">
        <v>83</v>
      </c>
      <c r="I73" s="125"/>
      <c r="J73" s="126"/>
      <c r="K73" s="127">
        <v>2498</v>
      </c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</row>
    <row r="74" spans="1:22">
      <c r="A74" s="108"/>
      <c r="B74" s="47"/>
      <c r="C74" s="56"/>
      <c r="D74" s="104"/>
      <c r="E74" s="47"/>
      <c r="F74" s="111"/>
      <c r="G74" s="109"/>
      <c r="H74" s="110"/>
      <c r="I74" s="125"/>
      <c r="J74" s="126"/>
      <c r="K74" s="128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</row>
    <row r="75" spans="1:22">
      <c r="A75" s="112"/>
      <c r="B75" s="113"/>
      <c r="C75" s="114"/>
      <c r="D75" s="114"/>
      <c r="E75" s="112"/>
      <c r="F75" s="113"/>
      <c r="G75" s="113"/>
      <c r="H75" s="114"/>
      <c r="I75" s="114"/>
      <c r="J75" s="129"/>
      <c r="K75" s="130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</row>
    <row r="76" spans="1:22">
      <c r="A76" s="115" t="s">
        <v>84</v>
      </c>
      <c r="B76" s="116"/>
      <c r="C76" s="116"/>
      <c r="D76" s="116"/>
      <c r="E76" s="116"/>
      <c r="F76" s="116"/>
      <c r="G76" s="116"/>
      <c r="H76" s="116"/>
      <c r="I76" s="116"/>
      <c r="J76" s="131"/>
      <c r="K76" s="132">
        <f>SUM(K72,K73)</f>
        <v>102488.46</v>
      </c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</row>
    <row r="77" spans="1:22">
      <c r="A77" s="43"/>
      <c r="B77" s="43"/>
      <c r="C77" s="44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</row>
    <row r="78" spans="1:22">
      <c r="A78" s="43"/>
      <c r="B78" s="43"/>
      <c r="C78" s="44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</row>
    <row r="79" spans="1:22">
      <c r="A79" s="43"/>
      <c r="B79" s="43"/>
      <c r="C79" s="44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</row>
    <row r="80" spans="1:22">
      <c r="A80" s="43"/>
      <c r="B80" s="43"/>
      <c r="C80" s="44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</row>
    <row r="81" spans="1:22">
      <c r="A81" s="43"/>
      <c r="B81" s="43"/>
      <c r="C81" s="44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</row>
    <row r="82" spans="1:22">
      <c r="A82" s="43"/>
      <c r="B82" s="43"/>
      <c r="C82" s="44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</row>
    <row r="83" spans="1:22">
      <c r="A83" s="43"/>
      <c r="B83" s="43"/>
      <c r="C83" s="44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</row>
    <row r="84" spans="1:22">
      <c r="A84" s="43"/>
      <c r="B84" s="43"/>
      <c r="C84" s="44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</row>
    <row r="85" spans="1:22">
      <c r="A85" s="43"/>
      <c r="B85" s="43"/>
      <c r="C85" s="44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</row>
    <row r="86" spans="1:22">
      <c r="A86" s="43"/>
      <c r="B86" s="43"/>
      <c r="C86" s="44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</row>
    <row r="87" spans="1:22">
      <c r="A87" s="43"/>
      <c r="B87" s="43"/>
      <c r="C87" s="44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</row>
    <row r="88" spans="1:22">
      <c r="A88" s="43"/>
      <c r="B88" s="43"/>
      <c r="C88" s="44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</row>
    <row r="89" spans="1:22">
      <c r="A89" s="43"/>
      <c r="B89" s="43"/>
      <c r="C89" s="44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</row>
    <row r="90" spans="1:22">
      <c r="A90" s="43"/>
      <c r="B90" s="43"/>
      <c r="C90" s="44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</row>
    <row r="91" spans="1:22">
      <c r="A91" s="43"/>
      <c r="B91" s="43"/>
      <c r="C91" s="44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</row>
    <row r="92" spans="1:22">
      <c r="A92" s="43"/>
      <c r="B92" s="43"/>
      <c r="C92" s="44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</row>
    <row r="93" spans="1:22">
      <c r="A93" s="43"/>
      <c r="B93" s="43"/>
      <c r="C93" s="44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</row>
    <row r="94" spans="1:22">
      <c r="A94" s="43"/>
      <c r="B94" s="43"/>
      <c r="C94" s="44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</row>
    <row r="95" spans="1:22">
      <c r="A95" s="43"/>
      <c r="B95" s="43"/>
      <c r="C95" s="44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</row>
    <row r="96" spans="1:22">
      <c r="A96" s="43"/>
      <c r="B96" s="43"/>
      <c r="C96" s="44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</row>
    <row r="97" spans="1:22">
      <c r="A97" s="43"/>
      <c r="B97" s="43"/>
      <c r="C97" s="44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</row>
    <row r="98" spans="1:22">
      <c r="A98" s="117"/>
      <c r="B98" s="117"/>
      <c r="C98" s="118"/>
      <c r="D98" s="117"/>
      <c r="E98" s="117"/>
      <c r="F98" s="117"/>
      <c r="G98" s="117"/>
      <c r="H98" s="117"/>
      <c r="I98" s="117"/>
      <c r="J98" s="117"/>
      <c r="K98" s="117"/>
      <c r="L98" s="117"/>
      <c r="M98" s="117"/>
      <c r="N98" s="117"/>
      <c r="O98" s="117"/>
      <c r="P98" s="117"/>
      <c r="Q98" s="117"/>
      <c r="R98" s="117"/>
      <c r="S98" s="117"/>
      <c r="T98" s="117"/>
      <c r="U98" s="117"/>
      <c r="V98" s="117"/>
    </row>
    <row r="99" spans="1:22">
      <c r="A99" s="117"/>
      <c r="B99" s="117"/>
      <c r="C99" s="118"/>
      <c r="D99" s="117"/>
      <c r="E99" s="117"/>
      <c r="F99" s="117"/>
      <c r="G99" s="117"/>
      <c r="H99" s="117"/>
      <c r="I99" s="117"/>
      <c r="J99" s="117"/>
      <c r="K99" s="117"/>
      <c r="L99" s="117"/>
      <c r="M99" s="117"/>
      <c r="N99" s="117"/>
      <c r="O99" s="117"/>
      <c r="P99" s="117"/>
      <c r="Q99" s="117"/>
      <c r="R99" s="117"/>
      <c r="S99" s="117"/>
      <c r="T99" s="117"/>
      <c r="U99" s="117"/>
      <c r="V99" s="117"/>
    </row>
    <row r="100" spans="1:22">
      <c r="A100" s="117"/>
      <c r="B100" s="117"/>
      <c r="C100" s="118"/>
      <c r="D100" s="117"/>
      <c r="E100" s="117"/>
      <c r="F100" s="117"/>
      <c r="G100" s="117"/>
      <c r="H100" s="117"/>
      <c r="I100" s="117"/>
      <c r="J100" s="117"/>
      <c r="K100" s="117"/>
      <c r="L100" s="117"/>
      <c r="M100" s="117"/>
      <c r="N100" s="117"/>
      <c r="O100" s="117"/>
      <c r="P100" s="117"/>
      <c r="Q100" s="117"/>
      <c r="R100" s="117"/>
      <c r="S100" s="117"/>
      <c r="T100" s="117"/>
      <c r="U100" s="117"/>
      <c r="V100" s="117"/>
    </row>
    <row r="101" spans="1:22">
      <c r="A101" s="119"/>
      <c r="B101" s="119"/>
      <c r="C101" s="120"/>
      <c r="D101" s="119"/>
      <c r="E101" s="119"/>
      <c r="F101" s="119"/>
      <c r="G101" s="119"/>
      <c r="H101" s="119"/>
      <c r="I101" s="119"/>
      <c r="J101" s="119"/>
      <c r="K101" s="119"/>
      <c r="L101" s="119"/>
      <c r="M101" s="119"/>
      <c r="N101" s="119"/>
      <c r="O101" s="119"/>
      <c r="P101" s="119"/>
      <c r="Q101" s="119"/>
      <c r="R101" s="119"/>
      <c r="S101" s="119"/>
      <c r="T101" s="119"/>
      <c r="U101" s="119"/>
      <c r="V101" s="119"/>
    </row>
    <row r="102" spans="1:22">
      <c r="A102" s="119"/>
      <c r="B102" s="119"/>
      <c r="C102" s="120"/>
      <c r="D102" s="119"/>
      <c r="E102" s="119"/>
      <c r="F102" s="119"/>
      <c r="G102" s="119"/>
      <c r="H102" s="119"/>
      <c r="I102" s="119"/>
      <c r="J102" s="119"/>
      <c r="K102" s="119"/>
      <c r="L102" s="119"/>
      <c r="M102" s="119"/>
      <c r="N102" s="119"/>
      <c r="O102" s="119"/>
      <c r="P102" s="119"/>
      <c r="Q102" s="119"/>
      <c r="R102" s="119"/>
      <c r="S102" s="119"/>
      <c r="T102" s="119"/>
      <c r="U102" s="119"/>
      <c r="V102" s="119"/>
    </row>
    <row r="103" spans="1:22">
      <c r="A103" s="119"/>
      <c r="B103" s="119"/>
      <c r="C103" s="120"/>
      <c r="D103" s="119"/>
      <c r="E103" s="119"/>
      <c r="F103" s="119"/>
      <c r="G103" s="119"/>
      <c r="H103" s="119"/>
      <c r="I103" s="119"/>
      <c r="J103" s="119"/>
      <c r="K103" s="119"/>
      <c r="L103" s="119"/>
      <c r="M103" s="119"/>
      <c r="N103" s="119"/>
      <c r="O103" s="119"/>
      <c r="P103" s="119"/>
      <c r="Q103" s="119"/>
      <c r="R103" s="119"/>
      <c r="S103" s="119"/>
      <c r="T103" s="119"/>
      <c r="U103" s="119"/>
      <c r="V103" s="119"/>
    </row>
    <row r="104" spans="1:22">
      <c r="A104" s="119"/>
      <c r="B104" s="119"/>
      <c r="C104" s="120"/>
      <c r="D104" s="119"/>
      <c r="E104" s="119"/>
      <c r="F104" s="119"/>
      <c r="G104" s="119"/>
      <c r="H104" s="119"/>
      <c r="I104" s="119"/>
      <c r="J104" s="119"/>
      <c r="K104" s="119"/>
      <c r="L104" s="119"/>
      <c r="M104" s="119"/>
      <c r="N104" s="119"/>
      <c r="O104" s="119"/>
      <c r="P104" s="119"/>
      <c r="Q104" s="119"/>
      <c r="R104" s="119"/>
      <c r="S104" s="119"/>
      <c r="T104" s="119"/>
      <c r="U104" s="119"/>
      <c r="V104" s="119"/>
    </row>
    <row r="105" spans="1:22">
      <c r="A105" s="119"/>
      <c r="B105" s="119"/>
      <c r="C105" s="120"/>
      <c r="D105" s="119"/>
      <c r="E105" s="119"/>
      <c r="F105" s="119"/>
      <c r="G105" s="119"/>
      <c r="H105" s="119"/>
      <c r="I105" s="119"/>
      <c r="J105" s="119"/>
      <c r="K105" s="119"/>
      <c r="L105" s="119"/>
      <c r="M105" s="119"/>
      <c r="N105" s="119"/>
      <c r="O105" s="119"/>
      <c r="P105" s="119"/>
      <c r="Q105" s="119"/>
      <c r="R105" s="119"/>
      <c r="S105" s="119"/>
      <c r="T105" s="119"/>
      <c r="U105" s="119"/>
      <c r="V105" s="119"/>
    </row>
    <row r="106" spans="1:22">
      <c r="A106" s="119"/>
      <c r="B106" s="119"/>
      <c r="C106" s="120"/>
      <c r="D106" s="119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/>
      <c r="O106" s="119"/>
      <c r="P106" s="119"/>
      <c r="Q106" s="119"/>
      <c r="R106" s="119"/>
      <c r="S106" s="119"/>
      <c r="T106" s="119"/>
      <c r="U106" s="119"/>
      <c r="V106" s="119"/>
    </row>
    <row r="107" spans="1:22">
      <c r="A107" s="119"/>
      <c r="B107" s="119"/>
      <c r="C107" s="120"/>
      <c r="D107" s="119"/>
      <c r="E107" s="119"/>
      <c r="F107" s="119"/>
      <c r="G107" s="119"/>
      <c r="H107" s="119"/>
      <c r="I107" s="119"/>
      <c r="J107" s="119"/>
      <c r="K107" s="119"/>
      <c r="L107" s="119"/>
      <c r="M107" s="119"/>
      <c r="N107" s="119"/>
      <c r="O107" s="119"/>
      <c r="P107" s="119"/>
      <c r="Q107" s="119"/>
      <c r="R107" s="119"/>
      <c r="S107" s="119"/>
      <c r="T107" s="119"/>
      <c r="U107" s="119"/>
      <c r="V107" s="119"/>
    </row>
    <row r="108" spans="1:22">
      <c r="A108" s="119"/>
      <c r="B108" s="119"/>
      <c r="C108" s="120"/>
      <c r="D108" s="119"/>
      <c r="E108" s="119"/>
      <c r="F108" s="119"/>
      <c r="G108" s="119"/>
      <c r="H108" s="119"/>
      <c r="I108" s="119"/>
      <c r="J108" s="119"/>
      <c r="K108" s="119"/>
      <c r="L108" s="119"/>
      <c r="M108" s="119"/>
      <c r="N108" s="119"/>
      <c r="O108" s="119"/>
      <c r="P108" s="119"/>
      <c r="Q108" s="119"/>
      <c r="R108" s="119"/>
      <c r="S108" s="119"/>
      <c r="T108" s="119"/>
      <c r="U108" s="119"/>
      <c r="V108" s="119"/>
    </row>
    <row r="109" spans="1:22">
      <c r="A109" s="119"/>
      <c r="B109" s="119"/>
      <c r="C109" s="120"/>
      <c r="D109" s="119"/>
      <c r="E109" s="119"/>
      <c r="F109" s="119"/>
      <c r="G109" s="119"/>
      <c r="H109" s="119"/>
      <c r="I109" s="119"/>
      <c r="J109" s="119"/>
      <c r="K109" s="119"/>
      <c r="L109" s="119"/>
      <c r="M109" s="119"/>
      <c r="N109" s="119"/>
      <c r="O109" s="119"/>
      <c r="P109" s="119"/>
      <c r="Q109" s="119"/>
      <c r="R109" s="119"/>
      <c r="S109" s="119"/>
      <c r="T109" s="119"/>
      <c r="U109" s="119"/>
      <c r="V109" s="119"/>
    </row>
    <row r="110" spans="1:22">
      <c r="A110" s="119"/>
      <c r="B110" s="119"/>
      <c r="C110" s="120"/>
      <c r="D110" s="119"/>
      <c r="E110" s="119"/>
      <c r="F110" s="119"/>
      <c r="G110" s="119"/>
      <c r="H110" s="119"/>
      <c r="I110" s="119"/>
      <c r="J110" s="119"/>
      <c r="K110" s="119"/>
      <c r="L110" s="119"/>
      <c r="M110" s="119"/>
      <c r="N110" s="119"/>
      <c r="O110" s="119"/>
      <c r="P110" s="119"/>
      <c r="Q110" s="119"/>
      <c r="R110" s="119"/>
      <c r="S110" s="119"/>
      <c r="T110" s="119"/>
      <c r="U110" s="119"/>
      <c r="V110" s="119"/>
    </row>
  </sheetData>
  <autoFilter ref="A45:K65">
    <filterColumn colId="0" hiddenButton="1"/>
    <filterColumn colId="1" hiddenButton="1"/>
    <filterColumn colId="2" hiddenButton="1"/>
    <filterColumn colId="3" hiddenButton="1"/>
    <filterColumn colId="5">
      <customFilters and="1">
        <customFilter operator="equal" val=""/>
        <customFilter operator="equal" val=""/>
      </customFilters>
    </filterColumn>
    <extLst/>
  </autoFilter>
  <mergeCells count="65"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14:V14"/>
    <mergeCell ref="A15:O15"/>
    <mergeCell ref="A16:V16"/>
    <mergeCell ref="A17:V17"/>
    <mergeCell ref="A18:V18"/>
    <mergeCell ref="C19:V19"/>
    <mergeCell ref="D20:F20"/>
    <mergeCell ref="G20:I20"/>
    <mergeCell ref="K20:N20"/>
    <mergeCell ref="O20:P20"/>
    <mergeCell ref="R20:S20"/>
    <mergeCell ref="T20:U20"/>
    <mergeCell ref="A35:E35"/>
    <mergeCell ref="A38:E38"/>
    <mergeCell ref="A39:E39"/>
    <mergeCell ref="A40:E40"/>
    <mergeCell ref="A41:E41"/>
    <mergeCell ref="A42:E42"/>
    <mergeCell ref="A44:K44"/>
    <mergeCell ref="A45:E45"/>
    <mergeCell ref="A46:E46"/>
    <mergeCell ref="A47:E47"/>
    <mergeCell ref="A48:E48"/>
    <mergeCell ref="A49:E49"/>
    <mergeCell ref="A50:E50"/>
    <mergeCell ref="A51:E51"/>
    <mergeCell ref="A52:H52"/>
    <mergeCell ref="A53:K53"/>
    <mergeCell ref="A54:O54"/>
    <mergeCell ref="A65:H65"/>
    <mergeCell ref="A66:C66"/>
    <mergeCell ref="D68:F68"/>
    <mergeCell ref="I68:L68"/>
    <mergeCell ref="D69:F69"/>
    <mergeCell ref="I69:L69"/>
    <mergeCell ref="A70:K70"/>
    <mergeCell ref="C71:D71"/>
    <mergeCell ref="H71:J71"/>
    <mergeCell ref="C72:D72"/>
    <mergeCell ref="H72:J72"/>
    <mergeCell ref="C73:D73"/>
    <mergeCell ref="H73:J73"/>
    <mergeCell ref="C74:D74"/>
    <mergeCell ref="H74:J74"/>
    <mergeCell ref="C75:D75"/>
    <mergeCell ref="H75:J75"/>
    <mergeCell ref="A76:J76"/>
    <mergeCell ref="A19:A21"/>
    <mergeCell ref="B20:B21"/>
    <mergeCell ref="C20:C21"/>
    <mergeCell ref="V20:V21"/>
    <mergeCell ref="A36:E37"/>
    <mergeCell ref="A55:K56"/>
    <mergeCell ref="A57:K64"/>
  </mergeCells>
  <printOptions horizontalCentered="1"/>
  <pageMargins left="0.315277777777778" right="0.315277777777778" top="0.83125" bottom="0.590277777777778" header="0.511811023622047" footer="0.511805555555556"/>
  <pageSetup paperSize="9" fitToHeight="0" orientation="landscape" horizontalDpi="300" verticalDpi="300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LibreOffice/7.6.3.2$Windows_X86_64 LibreOffice_project/29d686fea9f6705b262d369fede658f824154cc0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CRESM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danielabatista</cp:lastModifiedBy>
  <cp:revision>0</cp:revision>
  <dcterms:created xsi:type="dcterms:W3CDTF">2025-01-22T12:08:00Z</dcterms:created>
  <dcterms:modified xsi:type="dcterms:W3CDTF">2025-08-08T17:24:06Z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