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310" tabRatio="500"/>
  </bookViews>
  <sheets>
    <sheet name="CRESM" sheetId="1" r:id="rId1"/>
  </sheets>
  <definedNames>
    <definedName name="_xlnm._FilterDatabase" localSheetId="0" hidden="1">CRESM!$A$50:$K$70</definedName>
    <definedName name="_xlnm.Print_Area" localSheetId="0">CRESM!$A$1:$V$75</definedName>
    <definedName name="_xlnm.Print_Titles" localSheetId="0">CRESM!$49:$50</definedName>
  </definedNames>
  <calcPr calcId="144525"/>
</workbook>
</file>

<file path=xl/comments1.xml><?xml version="1.0" encoding="utf-8"?>
<comments xmlns="http://schemas.openxmlformats.org/spreadsheetml/2006/main">
  <authors>
    <author>danielabatista</author>
  </authors>
  <commentList>
    <comment ref="D22" authorId="0">
      <text>
        <r>
          <rPr>
            <b/>
            <sz val="9"/>
            <rFont val="Arial"/>
            <charset val="0"/>
          </rPr>
          <t>danielabatista:</t>
        </r>
        <r>
          <rPr>
            <sz val="9"/>
            <rFont val="Arial"/>
            <charset val="0"/>
          </rPr>
          <t xml:space="preserve">
18.349.999,56 - 4.380,00 (anulado em 01/04 res. médica) - 4.380,00 (anulado em 08/05 res. médica)
8.966,28 (anulado em 18/06 res. médica)
10.976,28 (anulado em 18/06 res. médica)
-10.976,28 (anulado em 26/08 res. medica) - 8.760,63 (anulado em 26/08 res. medica)</t>
        </r>
      </text>
    </comment>
    <comment ref="L27" authorId="0">
      <text>
        <r>
          <rPr>
            <b/>
            <sz val="9"/>
            <rFont val="Arial"/>
            <charset val="0"/>
          </rPr>
          <t>danielabatista:</t>
        </r>
        <r>
          <rPr>
            <sz val="9"/>
            <rFont val="Arial"/>
            <charset val="0"/>
          </rPr>
          <t xml:space="preserve">
energia janeiro/25</t>
        </r>
      </text>
    </comment>
    <comment ref="L28" authorId="0">
      <text>
        <r>
          <rPr>
            <b/>
            <sz val="9"/>
            <rFont val="Arial"/>
            <charset val="0"/>
          </rPr>
          <t>danielabatista:</t>
        </r>
        <r>
          <rPr>
            <sz val="9"/>
            <rFont val="Arial"/>
            <charset val="0"/>
          </rPr>
          <t xml:space="preserve">
conforme consolidado de fevereiro/25</t>
        </r>
      </text>
    </comment>
    <comment ref="E32" authorId="0">
      <text>
        <r>
          <rPr>
            <b/>
            <sz val="9"/>
            <rFont val="Arial"/>
            <charset val="0"/>
          </rPr>
          <t>danielabatista:</t>
        </r>
        <r>
          <rPr>
            <sz val="9"/>
            <rFont val="Arial"/>
            <charset val="0"/>
          </rPr>
          <t xml:space="preserve">
reempenho no mes de junho - troca de fonte</t>
        </r>
      </text>
    </comment>
    <comment ref="E33" authorId="0">
      <text>
        <r>
          <rPr>
            <b/>
            <sz val="9"/>
            <rFont val="Arial"/>
            <charset val="0"/>
          </rPr>
          <t>danielabatista:</t>
        </r>
        <r>
          <rPr>
            <sz val="9"/>
            <rFont val="Arial"/>
            <charset val="0"/>
          </rPr>
          <t xml:space="preserve">
reempenho no mes de junho - troca de fonte
</t>
        </r>
      </text>
    </comment>
  </commentList>
</comments>
</file>

<file path=xl/sharedStrings.xml><?xml version="1.0" encoding="utf-8"?>
<sst xmlns="http://schemas.openxmlformats.org/spreadsheetml/2006/main" count="133" uniqueCount="97">
  <si>
    <t>Relatório Resumido da Execução Orçamentária e Financeira por Contrato de Gestão</t>
  </si>
  <si>
    <t>Mês/Ano: Janeiro a Agosto 2025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</si>
  <si>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</si>
  <si>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</si>
  <si>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</si>
  <si>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</si>
  <si>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</si>
  <si>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</si>
  <si>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 / 10° Termo Aditivo (77771187)</t>
  </si>
  <si>
    <t>Previsão de Repasse Mensal do Contrato de Gestão/ADITIVO - 9º TA Custeio : R$ 3.001.551,80; Residência Médica março/2024 a fevereiro/2025 (R$ 7.704,42) e de março 2025 a fevereiro/2026 (R$ 14.300,70).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</si>
  <si>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</si>
  <si>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</si>
  <si>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</si>
  <si>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</si>
  <si>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</si>
  <si>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</si>
  <si>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</si>
  <si>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</si>
  <si>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</si>
  <si>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</si>
  <si>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</si>
  <si>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</si>
  <si>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</si>
  <si>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</si>
  <si>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10=5 - (6 + 7) + 8 + 9</t>
  </si>
  <si>
    <t>Custeio</t>
  </si>
  <si>
    <t>Investimentos</t>
  </si>
  <si>
    <t>Repasses Adicionais (Ver Legenda)</t>
  </si>
  <si>
    <t>Referência/Parcela</t>
  </si>
  <si>
    <t>Investimento</t>
  </si>
  <si>
    <t>jan.-25</t>
  </si>
  <si>
    <t>fev -25</t>
  </si>
  <si>
    <t>abr/25</t>
  </si>
  <si>
    <t>jan/25</t>
  </si>
  <si>
    <t>fev/25</t>
  </si>
  <si>
    <t>mai/25</t>
  </si>
  <si>
    <t>maio/25</t>
  </si>
  <si>
    <t>mar-25</t>
  </si>
  <si>
    <t>0,00</t>
  </si>
  <si>
    <t>jun/25</t>
  </si>
  <si>
    <t>jul/25</t>
  </si>
  <si>
    <t>ago/25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</si>
  <si>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</si>
  <si>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</si>
  <si>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</si>
  <si>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</si>
  <si>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</si>
  <si>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</si>
  <si>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</si>
  <si>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</si>
  <si>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</si>
  <si>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</si>
  <si>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</si>
  <si>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</si>
  <si>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</si>
  <si>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</si>
  <si>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</si>
  <si>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Valor provisionado para ajuste posterior</t>
  </si>
  <si>
    <t>3.3.50.85.02</t>
  </si>
  <si>
    <t>SES/CGC/SUPECC-19837.</t>
  </si>
  <si>
    <t>201300010015939</t>
  </si>
  <si>
    <t>ago-25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</si>
  <si>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</si>
  <si>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</si>
  <si>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</si>
  <si>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</si>
  <si>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</si>
  <si>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</si>
  <si>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</si>
  <si>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t>Valor Estimado no Contrato de Gestão = Custeio (R$ 3.001.551,80) + Residência Médica março/2024 a fevereiro/2025 (R$ 7.704,42) + Auxílio Moradia + Servidor Cedido + Apostilamento.
Valor Estimado no Contrato de Gestão = Custeio (R$ 3.001.551,80) + Residência Médica março 2025 a fevereiro/2026 (R$ 14.300,70) + Auxílio Moradia + Servidor Cedido + Apostilamento.
1. Valor Mensal Estimado no Contrato de Gestão - Custeio = Custeio (R$ 3.001.551,80) + Gratificação do Supervisor, Coordenador, Preceptor e Tutor da COREME + Despesa de custeio diverso por Residente COREME (R$ 7.704,42 de março/2024 a fevereiro/2025; R$ 14.300,70 de março/2025 a fevereiro/2026) + Apostilamento.                                                                                                                                                                                 2. Valor empenhado em Janeiro/2025 R$ 18.349.999,56. Cancelamento de Empenho 2025.2850.066.00040.001 no dia 02/04/2025 no Valor de R$ 4.380,00 referente a residência médica do consolidado de Janeiro de 2025. Cancelamento de Empenho 2025.2850.066.00079001 no dia 08/05/2025 no valor de R$ 4.380,00 referente a residência médica do consolidado de Fevereiro de 2025. Anulação parcial em 18/06/2025 do valor de R$ 8.966,28 (referente à março/25) da nota de empenho 2025.2850.066.00079.002 (76025032), conforme Solicitação de liquidação e pagamento (73728238); Anulação parcial em 18/06/2025 no valor de R$ 10.976,28 (referente à abril/25) da nota de empenho 2025.2850.066.00079.003 (76026814), conforme Solicitação de liquidação e pagamento (74931218); Anulação parcial em 26/08/25 no valor de R$ 10.976,28 (referente à maio/25) da nota de empenho 2025.2850.066.00079.004 (78813320), conforme Solicitação de liquidação e pagamento (76524177). Anulação parcial em 26/08/25 no valor de R$ 8.760,63 (referente à junho/25) da nota de empenho 2025.2850.066.00079.005 (78813423), conforme Solicitação de liquidação e pagamento (77641603).                                                                                                                                                                              
3. Valor informado pela área técnica - GFIN (202500010016855).
4. Valor conforme Solicitação de Liquidação e Pagamento Consolidado Complementar SEI Nº 73136466 (Referência Janeiro/2025); valor conforme Solicitação de Liquidação e Pagamento Consolidado SEI Nº 72689974 (Referência Fevereiro/2025); valor conforme Solicitação de Liquidação e Pagamento SEI Nº 73728238 (Referência Março/2025);  valor conforme Solicitação de Liquidação e Pagamento Consolidado SEI Nº 74931218 (Referência Abril/2025);  valor conforme Solicitação de Liquidação e Pagamento Consolidado SEI Nº 76524177 (Referência Maio/2025); valor conforme Solicitação de Liquidação e Pagamento Consolidado SEI N° 77641603 (Referência Junho/2025); valor provisionado conforme Solicitação de Liquidação e Pagamento SEI Nº 76152968 (Referência Julho/2025). Valor provisionado conforme Solicitação de Liquidação e Pagamento SEI Nº 77349697 (Referência Agosto/2025). Valor aplicado com valor estimado - ajuste será realizado posteriormente, quando informado pela SES/CGC/SUPECC - 19837.
6. Devolução no valor de R4 685,40 em 20/01/2025 conforme processo n° 202400010039895 anexo 69123203.
8. Pagamentos (repasses – Restos a Pagar) (Informar na Nota Explicativa):
Repasse referente à Residência Médica - Referência: dezembro/2024 Ordem de Pagamento 2024.2850.061.00101.006........R$ 3.324,42, quitado em 09/01/2025 (69304199).
Repasse diferença de Custeio - Referência: dezembro/2024 Ordem de Pagamento 2024.2850.061.00100.016........R$ 42.191,02, quitado em 09/01/2025 (69304199).
Repasse Fundo Rescisório - Referência: dezembro/2024 Ordem de Pagamento 2024.2850.061.00100.015........R$ 47.870,95, quitado em 09/01/2025 (69304199).</t>
  </si>
  <si>
    <t>Fonte: Contratos de Gestão e Aditivos contidos no processo e Portal Transparência: saude.go.gov.br  e Sistema SIOFINET - Portal.go.gov.br.</t>
  </si>
  <si>
    <t>Demonstrativo de investimento repassados no período de janeiro a julho/2025</t>
  </si>
  <si>
    <t>Data de Pagto</t>
  </si>
  <si>
    <t>Dot.Emp.Op</t>
  </si>
  <si>
    <t>Grupo</t>
  </si>
  <si>
    <t>Fonte</t>
  </si>
  <si>
    <t>Natureza</t>
  </si>
  <si>
    <t>Observação</t>
  </si>
  <si>
    <t xml:space="preserve">Valor Pago </t>
  </si>
  <si>
    <t>202400010077191</t>
  </si>
  <si>
    <t>2025.2850.161.00043.001</t>
  </si>
  <si>
    <t>15000100</t>
  </si>
  <si>
    <t>4.4.50.42.05</t>
  </si>
  <si>
    <t>Aquisição de Periféricos do Sistema de Refrigeração VRF.</t>
  </si>
  <si>
    <t>202400010083195</t>
  </si>
  <si>
    <t>2025.2850.161.00046.001</t>
  </si>
  <si>
    <t>Aquisição de 02 (dois) Oxímetros de Pulso.</t>
  </si>
  <si>
    <t>202500010005289</t>
  </si>
  <si>
    <t>2025.2850.161.00167.001</t>
  </si>
  <si>
    <t>Aquisição de 150 (cento e cinquenta) travesseiros.</t>
  </si>
  <si>
    <t>202500010008569</t>
  </si>
  <si>
    <t>2025.2850.161.00176.002</t>
  </si>
  <si>
    <t>Aquisição de 02 (dois) tablets 4 G</t>
  </si>
  <si>
    <t>202500010008573</t>
  </si>
  <si>
    <t>2025.2850.161.00264.001</t>
  </si>
  <si>
    <t>Aquisição de 160 (cento e sessenta) colchões hospitalares</t>
  </si>
  <si>
    <t>Total Geral Cresm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</si>
</sst>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176" formatCode="_-&quot;R$&quot;* #,##0_-;\-&quot;R$&quot;* #,##0_-;_-&quot;R$&quot;* &quot;-&quot;_-;_-@_-"/>
    <numFmt numFmtId="177" formatCode="_-&quot;R$&quot;* #,##0.00_-;\-&quot;R$&quot;* #,##0.00_-;_-&quot;R$&quot;* &quot;-&quot;??_-;_-@_-"/>
    <numFmt numFmtId="178" formatCode="_-* #,##0_-;\-* #,##0_-;_-* &quot;-&quot;_-;_-@_-"/>
    <numFmt numFmtId="179" formatCode="_-* #,##0.00_-;\-* #,##0.00_-;_-* &quot;-&quot;??_-;_-@_-"/>
    <numFmt numFmtId="180" formatCode="_-* #,##0.00_-;\-* #,##0.00_-;_-* \-??_-;_-@_-"/>
    <numFmt numFmtId="181" formatCode="#,##0.00_ "/>
    <numFmt numFmtId="182" formatCode="0.00_);[Red]\(0.00\)"/>
    <numFmt numFmtId="183" formatCode="[$-416]mmm\-yy;@"/>
    <numFmt numFmtId="184" formatCode="&quot;R$&quot;#,##0.00;[Red]\-&quot;R$&quot;#,##0.00"/>
  </numFmts>
  <fonts count="34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sz val="10"/>
      <name val="Calibri"/>
      <charset val="1"/>
    </font>
    <font>
      <sz val="10"/>
      <color theme="1"/>
      <name val="Calibri"/>
      <charset val="1"/>
    </font>
    <font>
      <sz val="9"/>
      <color rgb="FF000000"/>
      <name val="Calibri"/>
      <charset val="1"/>
    </font>
    <font>
      <sz val="10"/>
      <color rgb="FF000000"/>
      <name val="Arial"/>
      <charset val="1"/>
    </font>
    <font>
      <sz val="8"/>
      <color rgb="FF000000"/>
      <name val="Calibri"/>
      <charset val="1"/>
    </font>
    <font>
      <b/>
      <sz val="8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0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Arial"/>
      <charset val="0"/>
    </font>
    <font>
      <sz val="9"/>
      <name val="Arial"/>
      <charset val="0"/>
    </font>
  </fonts>
  <fills count="39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rgb="FFCCCCCC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11" fillId="0" borderId="0" applyBorder="0" applyAlignment="0" applyProtection="0"/>
    <xf numFmtId="177" fontId="11" fillId="0" borderId="0" applyBorder="0" applyAlignment="0" applyProtection="0"/>
    <xf numFmtId="9" fontId="11" fillId="0" borderId="0" applyBorder="0" applyAlignment="0" applyProtection="0"/>
    <xf numFmtId="178" fontId="11" fillId="0" borderId="0" applyBorder="0" applyAlignment="0" applyProtection="0"/>
    <xf numFmtId="179" fontId="11" fillId="0" borderId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3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9" borderId="34" applyNumberFormat="0" applyAlignment="0" applyProtection="0">
      <alignment vertical="center"/>
    </xf>
    <xf numFmtId="0" fontId="22" fillId="10" borderId="35" applyNumberFormat="0" applyAlignment="0" applyProtection="0">
      <alignment vertical="center"/>
    </xf>
    <xf numFmtId="0" fontId="23" fillId="10" borderId="34" applyNumberFormat="0" applyAlignment="0" applyProtection="0">
      <alignment vertical="center"/>
    </xf>
    <xf numFmtId="0" fontId="24" fillId="11" borderId="36" applyNumberFormat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40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180" fontId="2" fillId="0" borderId="10" xfId="0" applyNumberFormat="1" applyFont="1" applyBorder="1" applyAlignment="1">
      <alignment horizontal="right" vertical="center" wrapText="1"/>
    </xf>
    <xf numFmtId="4" fontId="0" fillId="0" borderId="11" xfId="0" applyNumberFormat="1" applyBorder="1" applyAlignment="1">
      <alignment horizontal="right"/>
    </xf>
    <xf numFmtId="0" fontId="2" fillId="0" borderId="12" xfId="0" applyFont="1" applyBorder="1"/>
    <xf numFmtId="4" fontId="2" fillId="0" borderId="12" xfId="0" applyNumberFormat="1" applyFont="1" applyBorder="1"/>
    <xf numFmtId="180" fontId="2" fillId="0" borderId="13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2" fillId="0" borderId="10" xfId="0" applyFont="1" applyBorder="1"/>
    <xf numFmtId="180" fontId="2" fillId="0" borderId="14" xfId="0" applyNumberFormat="1" applyFont="1" applyBorder="1" applyAlignment="1">
      <alignment horizontal="right" vertical="center" wrapText="1"/>
    </xf>
    <xf numFmtId="17" fontId="2" fillId="4" borderId="15" xfId="0" applyNumberFormat="1" applyFont="1" applyFill="1" applyBorder="1" applyAlignment="1">
      <alignment horizontal="left" wrapText="1"/>
    </xf>
    <xf numFmtId="180" fontId="2" fillId="4" borderId="15" xfId="0" applyNumberFormat="1" applyFont="1" applyFill="1" applyBorder="1" applyAlignment="1">
      <alignment horizontal="right" wrapText="1"/>
    </xf>
    <xf numFmtId="180" fontId="2" fillId="4" borderId="14" xfId="0" applyNumberFormat="1" applyFont="1" applyFill="1" applyBorder="1" applyAlignment="1">
      <alignment horizontal="right" wrapText="1"/>
    </xf>
    <xf numFmtId="180" fontId="4" fillId="4" borderId="10" xfId="0" applyNumberFormat="1" applyFont="1" applyFill="1" applyBorder="1" applyAlignment="1">
      <alignment horizontal="right" wrapText="1"/>
    </xf>
    <xf numFmtId="180" fontId="2" fillId="4" borderId="10" xfId="0" applyNumberFormat="1" applyFont="1" applyFill="1" applyBorder="1" applyAlignment="1">
      <alignment horizontal="right" wrapText="1"/>
    </xf>
    <xf numFmtId="180" fontId="4" fillId="4" borderId="15" xfId="0" applyNumberFormat="1" applyFont="1" applyFill="1" applyBorder="1" applyAlignment="1">
      <alignment horizontal="right" wrapText="1"/>
    </xf>
    <xf numFmtId="180" fontId="4" fillId="4" borderId="14" xfId="0" applyNumberFormat="1" applyFont="1" applyFill="1" applyBorder="1" applyAlignment="1">
      <alignment horizontal="right" wrapText="1"/>
    </xf>
    <xf numFmtId="0" fontId="2" fillId="4" borderId="15" xfId="0" applyFont="1" applyFill="1" applyBorder="1" applyAlignment="1">
      <alignment wrapText="1"/>
    </xf>
    <xf numFmtId="180" fontId="2" fillId="4" borderId="15" xfId="0" applyNumberFormat="1" applyFont="1" applyFill="1" applyBorder="1" applyAlignment="1">
      <alignment horizontal="right" wrapText="1"/>
    </xf>
    <xf numFmtId="180" fontId="2" fillId="4" borderId="14" xfId="0" applyNumberFormat="1" applyFont="1" applyFill="1" applyBorder="1" applyAlignment="1">
      <alignment horizontal="right" wrapText="1"/>
    </xf>
    <xf numFmtId="180" fontId="2" fillId="4" borderId="10" xfId="0" applyNumberFormat="1" applyFont="1" applyFill="1" applyBorder="1" applyAlignment="1">
      <alignment horizontal="right" wrapText="1"/>
    </xf>
    <xf numFmtId="180" fontId="4" fillId="4" borderId="10" xfId="0" applyNumberFormat="1" applyFont="1" applyFill="1" applyBorder="1" applyAlignment="1">
      <alignment horizontal="right" wrapText="1"/>
    </xf>
    <xf numFmtId="180" fontId="4" fillId="4" borderId="15" xfId="0" applyNumberFormat="1" applyFont="1" applyFill="1" applyBorder="1" applyAlignment="1">
      <alignment horizontal="right" wrapText="1"/>
    </xf>
    <xf numFmtId="180" fontId="4" fillId="4" borderId="14" xfId="0" applyNumberFormat="1" applyFont="1" applyFill="1" applyBorder="1" applyAlignment="1">
      <alignment horizontal="right" wrapText="1"/>
    </xf>
    <xf numFmtId="0" fontId="2" fillId="5" borderId="15" xfId="0" applyFont="1" applyFill="1" applyBorder="1" applyAlignment="1">
      <alignment wrapText="1"/>
    </xf>
    <xf numFmtId="180" fontId="4" fillId="5" borderId="16" xfId="0" applyNumberFormat="1" applyFont="1" applyFill="1" applyBorder="1" applyAlignment="1">
      <alignment horizontal="right" wrapText="1"/>
    </xf>
    <xf numFmtId="180" fontId="4" fillId="5" borderId="17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4" fontId="2" fillId="0" borderId="11" xfId="0" applyNumberFormat="1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right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4" fillId="6" borderId="11" xfId="0" applyFont="1" applyFill="1" applyBorder="1" applyAlignment="1">
      <alignment vertical="center" wrapText="1"/>
    </xf>
    <xf numFmtId="4" fontId="4" fillId="6" borderId="11" xfId="0" applyNumberFormat="1" applyFont="1" applyFill="1" applyBorder="1" applyAlignment="1">
      <alignment horizontal="right" vertical="center" wrapText="1"/>
    </xf>
    <xf numFmtId="0" fontId="2" fillId="6" borderId="11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4" fillId="0" borderId="1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/>
    <xf numFmtId="0" fontId="4" fillId="3" borderId="23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181" fontId="2" fillId="0" borderId="10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180" fontId="2" fillId="0" borderId="23" xfId="0" applyNumberFormat="1" applyFont="1" applyBorder="1" applyAlignment="1">
      <alignment horizontal="right" wrapText="1"/>
    </xf>
    <xf numFmtId="0" fontId="2" fillId="0" borderId="23" xfId="0" applyFont="1" applyBorder="1" applyAlignment="1">
      <alignment horizontal="right" wrapText="1"/>
    </xf>
    <xf numFmtId="4" fontId="2" fillId="0" borderId="23" xfId="0" applyNumberFormat="1" applyFont="1" applyBorder="1" applyAlignment="1">
      <alignment horizontal="right" wrapText="1"/>
    </xf>
    <xf numFmtId="181" fontId="0" fillId="0" borderId="0" xfId="0" applyNumberFormat="1"/>
    <xf numFmtId="17" fontId="2" fillId="0" borderId="10" xfId="0" applyNumberFormat="1" applyFont="1" applyBorder="1" applyAlignment="1">
      <alignment horizontal="center" vertical="center" wrapText="1"/>
    </xf>
    <xf numFmtId="180" fontId="2" fillId="0" borderId="17" xfId="0" applyNumberFormat="1" applyFont="1" applyBorder="1" applyAlignment="1">
      <alignment horizontal="right" wrapText="1"/>
    </xf>
    <xf numFmtId="4" fontId="2" fillId="0" borderId="17" xfId="0" applyNumberFormat="1" applyFont="1" applyBorder="1" applyAlignment="1">
      <alignment horizontal="right" wrapText="1"/>
    </xf>
    <xf numFmtId="0" fontId="2" fillId="0" borderId="17" xfId="0" applyFont="1" applyBorder="1" applyAlignment="1">
      <alignment horizontal="right" wrapText="1"/>
    </xf>
    <xf numFmtId="181" fontId="2" fillId="4" borderId="10" xfId="0" applyNumberFormat="1" applyFont="1" applyFill="1" applyBorder="1" applyAlignment="1">
      <alignment horizontal="right" wrapText="1"/>
    </xf>
    <xf numFmtId="180" fontId="2" fillId="4" borderId="17" xfId="0" applyNumberFormat="1" applyFont="1" applyFill="1" applyBorder="1" applyAlignment="1">
      <alignment horizontal="right" wrapText="1"/>
    </xf>
    <xf numFmtId="180" fontId="4" fillId="4" borderId="17" xfId="0" applyNumberFormat="1" applyFont="1" applyFill="1" applyBorder="1" applyAlignment="1">
      <alignment horizontal="right" wrapText="1"/>
    </xf>
    <xf numFmtId="181" fontId="4" fillId="4" borderId="10" xfId="0" applyNumberFormat="1" applyFont="1" applyFill="1" applyBorder="1" applyAlignment="1">
      <alignment horizontal="right" wrapText="1"/>
    </xf>
    <xf numFmtId="180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182" fontId="2" fillId="4" borderId="10" xfId="0" applyNumberFormat="1" applyFont="1" applyFill="1" applyBorder="1" applyAlignment="1">
      <alignment horizontal="right" wrapText="1"/>
    </xf>
    <xf numFmtId="49" fontId="2" fillId="4" borderId="10" xfId="0" applyNumberFormat="1" applyFont="1" applyFill="1" applyBorder="1" applyAlignment="1">
      <alignment horizontal="center" wrapText="1"/>
    </xf>
    <xf numFmtId="49" fontId="2" fillId="4" borderId="10" xfId="0" applyNumberFormat="1" applyFont="1" applyFill="1" applyBorder="1" applyAlignment="1">
      <alignment horizontal="right" wrapText="1"/>
    </xf>
    <xf numFmtId="180" fontId="2" fillId="4" borderId="10" xfId="0" applyNumberFormat="1" applyFont="1" applyFill="1" applyBorder="1" applyAlignment="1">
      <alignment horizontal="center" wrapText="1"/>
    </xf>
    <xf numFmtId="49" fontId="2" fillId="4" borderId="10" xfId="0" applyNumberFormat="1" applyFont="1" applyFill="1" applyBorder="1" applyAlignment="1">
      <alignment horizontal="center" wrapText="1"/>
    </xf>
    <xf numFmtId="0" fontId="2" fillId="0" borderId="0" xfId="0" applyFont="1" applyAlignment="1">
      <alignment vertical="center" wrapText="1"/>
    </xf>
    <xf numFmtId="183" fontId="2" fillId="0" borderId="11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vertical="center" wrapText="1"/>
    </xf>
    <xf numFmtId="0" fontId="4" fillId="0" borderId="26" xfId="0" applyFont="1" applyBorder="1" applyAlignment="1">
      <alignment vertical="center" wrapText="1"/>
    </xf>
    <xf numFmtId="0" fontId="4" fillId="3" borderId="27" xfId="0" applyFont="1" applyFill="1" applyBorder="1" applyAlignment="1">
      <alignment horizontal="center" vertical="center" wrapText="1"/>
    </xf>
    <xf numFmtId="180" fontId="2" fillId="0" borderId="0" xfId="0" applyNumberFormat="1" applyFont="1" applyAlignment="1">
      <alignment wrapText="1"/>
    </xf>
    <xf numFmtId="0" fontId="4" fillId="0" borderId="28" xfId="0" applyFont="1" applyBorder="1" applyAlignment="1">
      <alignment vertical="center" wrapText="1"/>
    </xf>
    <xf numFmtId="0" fontId="4" fillId="0" borderId="29" xfId="0" applyFont="1" applyBorder="1" applyAlignment="1">
      <alignment vertical="center" wrapText="1"/>
    </xf>
    <xf numFmtId="0" fontId="4" fillId="0" borderId="0" xfId="0" applyFont="1" applyBorder="1" applyAlignment="1">
      <alignment vertical="top" wrapText="1"/>
    </xf>
    <xf numFmtId="0" fontId="0" fillId="0" borderId="0" xfId="0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58" fontId="2" fillId="0" borderId="11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horizontal="center" vertical="center" wrapText="1"/>
    </xf>
    <xf numFmtId="49" fontId="5" fillId="0" borderId="11" xfId="1" applyNumberFormat="1" applyFont="1" applyFill="1" applyBorder="1" applyAlignment="1" applyProtection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left" vertical="center" wrapText="1"/>
    </xf>
    <xf numFmtId="0" fontId="2" fillId="4" borderId="18" xfId="0" applyFont="1" applyFill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2" fillId="4" borderId="18" xfId="0" applyNumberFormat="1" applyFont="1" applyFill="1" applyBorder="1" applyAlignment="1">
      <alignment horizontal="left" vertical="center" wrapText="1"/>
    </xf>
    <xf numFmtId="49" fontId="2" fillId="4" borderId="11" xfId="1" applyNumberFormat="1" applyFont="1" applyFill="1" applyBorder="1" applyAlignment="1" applyProtection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58" fontId="2" fillId="4" borderId="20" xfId="0" applyNumberFormat="1" applyFont="1" applyFill="1" applyBorder="1" applyAlignment="1">
      <alignment vertical="center" wrapText="1"/>
    </xf>
    <xf numFmtId="49" fontId="2" fillId="4" borderId="19" xfId="0" applyNumberFormat="1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left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6" borderId="18" xfId="0" applyFont="1" applyFill="1" applyBorder="1" applyAlignment="1">
      <alignment horizontal="center" vertical="center" wrapText="1"/>
    </xf>
    <xf numFmtId="0" fontId="4" fillId="6" borderId="19" xfId="0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4" fillId="0" borderId="30" xfId="0" applyFont="1" applyBorder="1" applyAlignment="1">
      <alignment vertical="center" wrapText="1"/>
    </xf>
    <xf numFmtId="0" fontId="4" fillId="3" borderId="19" xfId="0" applyFont="1" applyFill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left" vertical="center" wrapText="1"/>
    </xf>
    <xf numFmtId="49" fontId="6" fillId="0" borderId="20" xfId="0" applyNumberFormat="1" applyFont="1" applyBorder="1" applyAlignment="1">
      <alignment horizontal="left" vertical="center" wrapText="1"/>
    </xf>
    <xf numFmtId="184" fontId="9" fillId="0" borderId="11" xfId="0" applyNumberFormat="1" applyFont="1" applyBorder="1" applyAlignment="1">
      <alignment horizontal="center" vertical="center" wrapText="1"/>
    </xf>
    <xf numFmtId="49" fontId="2" fillId="4" borderId="19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left" vertical="center" wrapText="1"/>
    </xf>
    <xf numFmtId="184" fontId="9" fillId="4" borderId="11" xfId="0" applyNumberFormat="1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4" fillId="4" borderId="19" xfId="0" applyFont="1" applyFill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6" borderId="20" xfId="0" applyFont="1" applyFill="1" applyBorder="1" applyAlignment="1">
      <alignment horizontal="center" vertical="center" wrapText="1"/>
    </xf>
    <xf numFmtId="184" fontId="10" fillId="7" borderId="11" xfId="0" applyNumberFormat="1" applyFont="1" applyFill="1" applyBorder="1" applyAlignment="1">
      <alignment horizontal="center" vertical="center" wrapText="1"/>
    </xf>
    <xf numFmtId="0" fontId="2" fillId="0" borderId="18" xfId="0" applyFont="1" applyBorder="1" applyAlignment="1" quotePrefix="1">
      <alignment horizontal="center" vertical="center" wrapText="1"/>
    </xf>
    <xf numFmtId="0" fontId="2" fillId="4" borderId="18" xfId="0" applyFont="1" applyFill="1" applyBorder="1" applyAlignment="1" quotePrefix="1">
      <alignment horizontal="center" vertical="center" wrapText="1"/>
    </xf>
    <xf numFmtId="0" fontId="2" fillId="4" borderId="11" xfId="0" applyFont="1" applyFill="1" applyBorder="1" applyAlignment="1" quotePrefix="1">
      <alignment horizontal="center" vertical="center" wrapText="1"/>
    </xf>
  </cellXfs>
  <cellStyles count="51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65" xfId="49"/>
    <cellStyle name="Moeda 3 6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C55A11"/>
    <pageSetUpPr fitToPage="1"/>
  </sheetPr>
  <dimension ref="A1:V116"/>
  <sheetViews>
    <sheetView tabSelected="1" topLeftCell="A62" workbookViewId="0">
      <selection activeCell="A62" sqref="A62:K69"/>
    </sheetView>
  </sheetViews>
  <sheetFormatPr defaultColWidth="8.71428571428571" defaultRowHeight="15"/>
  <cols>
    <col min="2" max="2" width="14.2857142857143" customWidth="1"/>
    <col min="3" max="3" width="17.152380952381" style="1" customWidth="1"/>
    <col min="4" max="7" width="15" customWidth="1"/>
    <col min="8" max="8" width="19.2857142857143" customWidth="1"/>
    <col min="9" max="10" width="15.2857142857143" customWidth="1"/>
    <col min="11" max="11" width="16.1428571428571" customWidth="1"/>
    <col min="12" max="13" width="15.2857142857143" customWidth="1"/>
    <col min="14" max="16" width="17.152380952381" customWidth="1"/>
    <col min="17" max="17" width="31" customWidth="1"/>
    <col min="18" max="20" width="14.1428571428571" customWidth="1"/>
    <col min="21" max="22" width="14.5714285714286" customWidth="1"/>
  </cols>
  <sheetData>
    <row r="1" ht="26.25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9" customHeight="1" spans="1:2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68"/>
      <c r="P2" s="68"/>
      <c r="Q2" s="68"/>
      <c r="R2" s="68"/>
      <c r="S2" s="68"/>
      <c r="T2" s="68"/>
      <c r="U2" s="68"/>
      <c r="V2" s="68"/>
    </row>
    <row r="3" spans="1:22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ht="6.75" customHeight="1" spans="1:2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68"/>
      <c r="P4" s="68"/>
      <c r="Q4" s="68"/>
      <c r="R4" s="68"/>
      <c r="S4" s="68"/>
      <c r="T4" s="68"/>
      <c r="U4" s="68"/>
      <c r="V4" s="68"/>
    </row>
    <row r="5" spans="1:22">
      <c r="A5" s="5" t="s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8"/>
      <c r="P6" s="68"/>
      <c r="Q6" s="68"/>
      <c r="R6" s="68"/>
      <c r="S6" s="68"/>
      <c r="T6" s="68"/>
      <c r="U6" s="68"/>
      <c r="V6" s="68"/>
    </row>
    <row r="7" ht="7.5" customHeight="1" spans="1:2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68"/>
      <c r="P7" s="68"/>
      <c r="Q7" s="68"/>
      <c r="R7" s="68"/>
      <c r="S7" s="68"/>
      <c r="T7" s="68"/>
      <c r="U7" s="68"/>
      <c r="V7" s="68"/>
    </row>
    <row r="8" spans="1:22">
      <c r="A8" s="5" t="s">
        <v>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>
      <c r="A9" s="6" t="s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8"/>
      <c r="P9" s="68"/>
      <c r="Q9" s="68"/>
      <c r="R9" s="68"/>
      <c r="S9" s="68"/>
      <c r="T9" s="68"/>
      <c r="U9" s="68"/>
      <c r="V9" s="68"/>
    </row>
    <row r="10" ht="8.25" customHeight="1" spans="1:2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68"/>
      <c r="P10" s="68"/>
      <c r="Q10" s="68"/>
      <c r="R10" s="68"/>
      <c r="S10" s="68"/>
      <c r="T10" s="68"/>
      <c r="U10" s="68"/>
      <c r="V10" s="68"/>
    </row>
    <row r="11" spans="1:22">
      <c r="A11" s="5" t="s">
        <v>6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ht="9" customHeight="1" spans="1:2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8"/>
      <c r="P12" s="68"/>
      <c r="Q12" s="68"/>
      <c r="R12" s="68"/>
      <c r="S12" s="68"/>
      <c r="T12" s="68"/>
      <c r="U12" s="68"/>
      <c r="V12" s="68"/>
    </row>
    <row r="13" ht="15.75" customHeight="1" spans="1:22">
      <c r="A13" s="8" t="s">
        <v>7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ht="33.75" customHeight="1" spans="1:22">
      <c r="A14" s="8" t="s">
        <v>8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ht="8.25" customHeight="1" spans="1:2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ht="15.75" customHeight="1" spans="1:22">
      <c r="A16" s="8" t="s">
        <v>9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ht="25.5" customHeight="1" spans="1:22">
      <c r="A17" s="8" t="s">
        <v>10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ht="15.75" customHeight="1" spans="1:22">
      <c r="A18" s="10" t="s">
        <v>11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ht="15.75" customHeight="1" spans="1:22">
      <c r="A19" s="11" t="s">
        <v>12</v>
      </c>
      <c r="B19" s="12"/>
      <c r="C19" s="13" t="s">
        <v>13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</row>
    <row r="20" ht="98.25" customHeight="1" spans="1:22">
      <c r="A20" s="11"/>
      <c r="B20" s="14" t="s">
        <v>14</v>
      </c>
      <c r="C20" s="15" t="s">
        <v>15</v>
      </c>
      <c r="D20" s="15" t="s">
        <v>16</v>
      </c>
      <c r="E20" s="15"/>
      <c r="F20" s="15"/>
      <c r="G20" s="15" t="s">
        <v>17</v>
      </c>
      <c r="H20" s="15"/>
      <c r="I20" s="15"/>
      <c r="J20" s="69" t="s">
        <v>18</v>
      </c>
      <c r="K20" s="15" t="s">
        <v>19</v>
      </c>
      <c r="L20" s="15"/>
      <c r="M20" s="15"/>
      <c r="N20" s="15"/>
      <c r="O20" s="70" t="s">
        <v>20</v>
      </c>
      <c r="P20" s="70"/>
      <c r="Q20" s="96" t="s">
        <v>21</v>
      </c>
      <c r="R20" s="15" t="s">
        <v>22</v>
      </c>
      <c r="S20" s="15"/>
      <c r="T20" s="15" t="s">
        <v>23</v>
      </c>
      <c r="U20" s="15"/>
      <c r="V20" s="15" t="s">
        <v>24</v>
      </c>
    </row>
    <row r="21" ht="42" customHeight="1" spans="1:22">
      <c r="A21" s="11"/>
      <c r="B21" s="14"/>
      <c r="C21" s="15"/>
      <c r="D21" s="16" t="s">
        <v>25</v>
      </c>
      <c r="E21" s="16" t="s">
        <v>26</v>
      </c>
      <c r="F21" s="16" t="s">
        <v>27</v>
      </c>
      <c r="G21" s="16" t="s">
        <v>25</v>
      </c>
      <c r="H21" s="16" t="s">
        <v>26</v>
      </c>
      <c r="I21" s="16" t="s">
        <v>27</v>
      </c>
      <c r="J21" s="16" t="s">
        <v>25</v>
      </c>
      <c r="K21" s="16" t="s">
        <v>28</v>
      </c>
      <c r="L21" s="16" t="s">
        <v>25</v>
      </c>
      <c r="M21" s="16" t="s">
        <v>26</v>
      </c>
      <c r="N21" s="16" t="s">
        <v>27</v>
      </c>
      <c r="O21" s="16" t="s">
        <v>25</v>
      </c>
      <c r="P21" s="16" t="s">
        <v>26</v>
      </c>
      <c r="Q21" s="16"/>
      <c r="R21" s="16" t="s">
        <v>25</v>
      </c>
      <c r="S21" s="16" t="s">
        <v>26</v>
      </c>
      <c r="T21" s="16" t="s">
        <v>25</v>
      </c>
      <c r="U21" s="16" t="s">
        <v>29</v>
      </c>
      <c r="V21" s="15"/>
    </row>
    <row r="22" spans="1:22">
      <c r="A22" s="17" t="s">
        <v>30</v>
      </c>
      <c r="B22" s="18">
        <v>3009256.22</v>
      </c>
      <c r="C22" s="18">
        <v>3009256.22</v>
      </c>
      <c r="D22" s="19">
        <v>18301560.09</v>
      </c>
      <c r="E22" s="18"/>
      <c r="F22" s="18"/>
      <c r="G22" s="18">
        <v>5733103.6</v>
      </c>
      <c r="H22" s="18"/>
      <c r="I22" s="18"/>
      <c r="J22" s="71">
        <v>0</v>
      </c>
      <c r="K22" s="72" t="s">
        <v>30</v>
      </c>
      <c r="L22" s="73">
        <v>2851551.8</v>
      </c>
      <c r="M22" s="73"/>
      <c r="N22" s="73"/>
      <c r="O22" s="74"/>
      <c r="P22" s="74">
        <v>685.4</v>
      </c>
      <c r="Q22" s="74"/>
      <c r="R22" s="75">
        <v>93386.39</v>
      </c>
      <c r="S22" s="75"/>
      <c r="T22" s="75"/>
      <c r="U22" s="75"/>
      <c r="V22" s="73">
        <v>2944252.79</v>
      </c>
    </row>
    <row r="23" spans="1:22">
      <c r="A23" s="20" t="s">
        <v>31</v>
      </c>
      <c r="B23" s="21">
        <v>3009256.22</v>
      </c>
      <c r="C23" s="22">
        <v>3009256.22</v>
      </c>
      <c r="D23" s="23"/>
      <c r="E23" s="18">
        <v>99990.46</v>
      </c>
      <c r="F23" s="18"/>
      <c r="G23" s="23">
        <v>2881551.8</v>
      </c>
      <c r="H23" s="23"/>
      <c r="I23" s="18"/>
      <c r="J23" s="71">
        <v>0</v>
      </c>
      <c r="K23" s="72" t="s">
        <v>31</v>
      </c>
      <c r="L23" s="73">
        <v>2881551.8</v>
      </c>
      <c r="M23" s="75"/>
      <c r="N23" s="73"/>
      <c r="O23" s="74"/>
      <c r="P23" s="74"/>
      <c r="Q23" s="74"/>
      <c r="R23" s="75"/>
      <c r="S23" s="75"/>
      <c r="T23" s="75"/>
      <c r="U23" s="75"/>
      <c r="V23" s="73">
        <v>2881551.8</v>
      </c>
    </row>
    <row r="24" ht="15.75" spans="1:22">
      <c r="A24" s="24" t="s">
        <v>31</v>
      </c>
      <c r="B24" s="18"/>
      <c r="C24" s="25"/>
      <c r="D24" s="23"/>
      <c r="E24" s="18"/>
      <c r="F24" s="18"/>
      <c r="G24" s="23"/>
      <c r="H24" s="23"/>
      <c r="I24" s="18"/>
      <c r="J24" s="76"/>
      <c r="K24" s="77">
        <v>45717</v>
      </c>
      <c r="L24" s="78">
        <v>2881551.8</v>
      </c>
      <c r="M24" s="79"/>
      <c r="N24" s="78"/>
      <c r="O24" s="80"/>
      <c r="P24" s="80"/>
      <c r="Q24" s="80"/>
      <c r="R24" s="79"/>
      <c r="S24" s="79"/>
      <c r="T24" s="79"/>
      <c r="U24" s="79"/>
      <c r="V24" s="78">
        <v>2881551.8</v>
      </c>
    </row>
    <row r="25" ht="15.75" spans="1:22">
      <c r="A25" s="26">
        <v>45717</v>
      </c>
      <c r="B25" s="27">
        <v>3015852.5</v>
      </c>
      <c r="C25" s="28">
        <v>3015852.5</v>
      </c>
      <c r="D25" s="29"/>
      <c r="E25" s="30">
        <v>2498</v>
      </c>
      <c r="F25" s="29"/>
      <c r="G25" s="30">
        <v>3008967.47</v>
      </c>
      <c r="H25" s="30">
        <v>102488.46</v>
      </c>
      <c r="I25" s="29"/>
      <c r="J25" s="81">
        <v>0</v>
      </c>
      <c r="K25" s="77">
        <v>45658</v>
      </c>
      <c r="L25" s="82">
        <v>127415.67</v>
      </c>
      <c r="M25" s="82">
        <v>102488.46</v>
      </c>
      <c r="N25" s="83"/>
      <c r="O25" s="83"/>
      <c r="P25" s="83"/>
      <c r="Q25" s="83"/>
      <c r="R25" s="83"/>
      <c r="S25" s="83"/>
      <c r="T25" s="83"/>
      <c r="U25" s="83"/>
      <c r="V25" s="82">
        <v>229904.13</v>
      </c>
    </row>
    <row r="26" ht="15.75" spans="1:22">
      <c r="A26" s="26">
        <v>45717</v>
      </c>
      <c r="B26" s="31"/>
      <c r="C26" s="32"/>
      <c r="D26" s="29"/>
      <c r="E26" s="29"/>
      <c r="F26" s="29"/>
      <c r="G26" s="29"/>
      <c r="H26" s="29"/>
      <c r="I26" s="29"/>
      <c r="J26" s="84"/>
      <c r="K26" s="85" t="s">
        <v>32</v>
      </c>
      <c r="L26" s="82">
        <v>44679.52</v>
      </c>
      <c r="M26" s="83"/>
      <c r="N26" s="83"/>
      <c r="O26" s="83"/>
      <c r="P26" s="83"/>
      <c r="Q26" s="83"/>
      <c r="R26" s="83"/>
      <c r="S26" s="83"/>
      <c r="T26" s="83"/>
      <c r="U26" s="83"/>
      <c r="V26" s="82">
        <v>44679.52</v>
      </c>
    </row>
    <row r="27" ht="15.75" spans="1:22">
      <c r="A27" s="33" t="s">
        <v>32</v>
      </c>
      <c r="B27" s="27">
        <v>3015852.5</v>
      </c>
      <c r="C27" s="28">
        <v>3015852.5</v>
      </c>
      <c r="D27" s="30">
        <f>SUM(11827489.12,57202.8,5913744.56,28601.4)</f>
        <v>17827037.88</v>
      </c>
      <c r="E27" s="30"/>
      <c r="F27" s="29"/>
      <c r="G27" s="30">
        <f>SUM(3324.42,2876872.28,53109.17,25908.75,53109.17,13781.66,44679.52)</f>
        <v>3070784.97</v>
      </c>
      <c r="H27" s="29"/>
      <c r="I27" s="29"/>
      <c r="J27" s="81">
        <v>0</v>
      </c>
      <c r="K27" s="86" t="s">
        <v>33</v>
      </c>
      <c r="L27" s="82">
        <v>25908.75</v>
      </c>
      <c r="M27" s="83"/>
      <c r="N27" s="83"/>
      <c r="O27" s="83"/>
      <c r="P27" s="83"/>
      <c r="Q27" s="83"/>
      <c r="R27" s="83"/>
      <c r="S27" s="83"/>
      <c r="T27" s="83"/>
      <c r="U27" s="83"/>
      <c r="V27" s="82">
        <v>25908.75</v>
      </c>
    </row>
    <row r="28" ht="15.75" spans="1:22">
      <c r="A28" s="33" t="s">
        <v>32</v>
      </c>
      <c r="B28" s="31"/>
      <c r="C28" s="32"/>
      <c r="D28" s="29"/>
      <c r="E28" s="29"/>
      <c r="F28" s="29"/>
      <c r="G28" s="29"/>
      <c r="H28" s="29"/>
      <c r="I28" s="29"/>
      <c r="J28" s="84"/>
      <c r="K28" s="85" t="s">
        <v>34</v>
      </c>
      <c r="L28" s="82">
        <v>123324.42</v>
      </c>
      <c r="M28" s="83"/>
      <c r="N28" s="83"/>
      <c r="O28" s="83"/>
      <c r="P28" s="83"/>
      <c r="Q28" s="83"/>
      <c r="R28" s="83"/>
      <c r="S28" s="83"/>
      <c r="T28" s="83"/>
      <c r="U28" s="83"/>
      <c r="V28" s="82">
        <v>123324.42</v>
      </c>
    </row>
    <row r="29" ht="15.75" spans="1:22">
      <c r="A29" s="33" t="s">
        <v>32</v>
      </c>
      <c r="B29" s="31"/>
      <c r="C29" s="32"/>
      <c r="D29" s="29"/>
      <c r="E29" s="29"/>
      <c r="F29" s="29"/>
      <c r="G29" s="29"/>
      <c r="H29" s="29"/>
      <c r="I29" s="29"/>
      <c r="J29" s="84"/>
      <c r="K29" s="85" t="s">
        <v>32</v>
      </c>
      <c r="L29" s="82">
        <v>2836872.28</v>
      </c>
      <c r="M29" s="83"/>
      <c r="N29" s="83"/>
      <c r="O29" s="83"/>
      <c r="P29" s="83"/>
      <c r="Q29" s="83"/>
      <c r="R29" s="83"/>
      <c r="S29" s="83"/>
      <c r="T29" s="83"/>
      <c r="U29" s="83"/>
      <c r="V29" s="82">
        <v>2836872.28</v>
      </c>
    </row>
    <row r="30" ht="15.75" spans="1:22">
      <c r="A30" s="33" t="s">
        <v>32</v>
      </c>
      <c r="B30" s="31"/>
      <c r="C30" s="32"/>
      <c r="D30" s="29"/>
      <c r="E30" s="29"/>
      <c r="F30" s="29"/>
      <c r="G30" s="29"/>
      <c r="H30" s="29"/>
      <c r="I30" s="29"/>
      <c r="J30" s="30"/>
      <c r="K30" s="85" t="s">
        <v>35</v>
      </c>
      <c r="L30" s="82">
        <v>2921551.8</v>
      </c>
      <c r="M30" s="83"/>
      <c r="N30" s="83"/>
      <c r="O30" s="83"/>
      <c r="P30" s="83"/>
      <c r="Q30" s="83"/>
      <c r="R30" s="83"/>
      <c r="S30" s="83"/>
      <c r="T30" s="83"/>
      <c r="U30" s="83"/>
      <c r="V30" s="82">
        <v>2921551.8</v>
      </c>
    </row>
    <row r="31" spans="1:22">
      <c r="A31" s="33" t="s">
        <v>36</v>
      </c>
      <c r="B31" s="27">
        <v>3015852.5</v>
      </c>
      <c r="C31" s="28">
        <v>3015852.5</v>
      </c>
      <c r="D31" s="29"/>
      <c r="E31" s="30"/>
      <c r="F31" s="29"/>
      <c r="G31" s="30">
        <v>3130210.64</v>
      </c>
      <c r="H31" s="29"/>
      <c r="I31" s="29"/>
      <c r="J31" s="87">
        <v>0</v>
      </c>
      <c r="K31" s="88" t="s">
        <v>37</v>
      </c>
      <c r="L31" s="82">
        <v>125334.42</v>
      </c>
      <c r="M31" s="83"/>
      <c r="N31" s="83"/>
      <c r="O31" s="83"/>
      <c r="P31" s="83"/>
      <c r="Q31" s="83"/>
      <c r="R31" s="83"/>
      <c r="S31" s="83"/>
      <c r="T31" s="83"/>
      <c r="U31" s="83"/>
      <c r="V31" s="82">
        <v>125334.42</v>
      </c>
    </row>
    <row r="32" spans="1:22">
      <c r="A32" s="26">
        <v>45809</v>
      </c>
      <c r="B32" s="27">
        <v>3015852.5</v>
      </c>
      <c r="C32" s="28">
        <v>3015852.5</v>
      </c>
      <c r="D32" s="30">
        <v>3117687.54</v>
      </c>
      <c r="E32" s="30">
        <v>4207.5</v>
      </c>
      <c r="F32" s="29"/>
      <c r="G32" s="30">
        <v>2821379.34</v>
      </c>
      <c r="H32" s="30">
        <v>6643.5</v>
      </c>
      <c r="I32" s="29"/>
      <c r="J32" s="89" t="s">
        <v>38</v>
      </c>
      <c r="K32" s="90" t="s">
        <v>32</v>
      </c>
      <c r="L32" s="82">
        <v>123324.42</v>
      </c>
      <c r="M32" s="83"/>
      <c r="N32" s="83"/>
      <c r="O32" s="83"/>
      <c r="P32" s="83"/>
      <c r="Q32" s="83"/>
      <c r="R32" s="83"/>
      <c r="S32" s="83"/>
      <c r="T32" s="83"/>
      <c r="U32" s="83"/>
      <c r="V32" s="82">
        <v>123324.42</v>
      </c>
    </row>
    <row r="33" spans="1:22">
      <c r="A33" s="26">
        <v>45809</v>
      </c>
      <c r="B33" s="31"/>
      <c r="C33" s="32"/>
      <c r="D33" s="29"/>
      <c r="E33" s="30">
        <v>2436</v>
      </c>
      <c r="F33" s="29"/>
      <c r="G33" s="29"/>
      <c r="H33" s="29"/>
      <c r="I33" s="29"/>
      <c r="J33" s="29"/>
      <c r="K33" s="88" t="s">
        <v>39</v>
      </c>
      <c r="L33" s="82">
        <v>2881551.8</v>
      </c>
      <c r="M33" s="82">
        <v>4207.5</v>
      </c>
      <c r="N33" s="83"/>
      <c r="O33" s="83"/>
      <c r="P33" s="83"/>
      <c r="Q33" s="83"/>
      <c r="R33" s="83"/>
      <c r="S33" s="83"/>
      <c r="T33" s="83"/>
      <c r="U33" s="83"/>
      <c r="V33" s="82">
        <v>2885759.3</v>
      </c>
    </row>
    <row r="34" spans="1:22">
      <c r="A34" s="26">
        <v>45839</v>
      </c>
      <c r="B34" s="27">
        <v>3015852.5</v>
      </c>
      <c r="C34" s="28">
        <v>3015852.5</v>
      </c>
      <c r="D34" s="29">
        <v>0</v>
      </c>
      <c r="E34" s="29">
        <v>0</v>
      </c>
      <c r="F34" s="29"/>
      <c r="G34" s="30">
        <v>3025048.68</v>
      </c>
      <c r="H34" s="29"/>
      <c r="I34" s="29"/>
      <c r="J34" s="30">
        <v>120000</v>
      </c>
      <c r="K34" s="90" t="s">
        <v>35</v>
      </c>
      <c r="L34" s="82">
        <v>83324.42</v>
      </c>
      <c r="M34" s="82"/>
      <c r="N34" s="83"/>
      <c r="O34" s="83"/>
      <c r="P34" s="83"/>
      <c r="Q34" s="83"/>
      <c r="R34" s="83"/>
      <c r="S34" s="83"/>
      <c r="T34" s="83"/>
      <c r="U34" s="83"/>
      <c r="V34" s="82">
        <v>83324.42</v>
      </c>
    </row>
    <row r="35" ht="15.75" spans="1:22">
      <c r="A35" s="26">
        <v>45839</v>
      </c>
      <c r="B35" s="31"/>
      <c r="C35" s="32"/>
      <c r="D35" s="29"/>
      <c r="E35" s="29"/>
      <c r="F35" s="29"/>
      <c r="G35" s="29"/>
      <c r="H35" s="29"/>
      <c r="I35" s="29"/>
      <c r="J35" s="29"/>
      <c r="K35" s="88" t="s">
        <v>40</v>
      </c>
      <c r="L35" s="82">
        <v>2881551.8</v>
      </c>
      <c r="M35" s="82">
        <v>2436</v>
      </c>
      <c r="N35" s="83"/>
      <c r="O35" s="83"/>
      <c r="P35" s="83"/>
      <c r="Q35" s="83"/>
      <c r="R35" s="83"/>
      <c r="S35" s="83"/>
      <c r="T35" s="83"/>
      <c r="U35" s="83"/>
      <c r="V35" s="82">
        <v>2883987.8</v>
      </c>
    </row>
    <row r="36" ht="15.75" spans="1:22">
      <c r="A36" s="33" t="s">
        <v>41</v>
      </c>
      <c r="B36" s="34">
        <v>3015852.5</v>
      </c>
      <c r="C36" s="35">
        <v>3015852.5</v>
      </c>
      <c r="D36" s="36">
        <v>5942345.96</v>
      </c>
      <c r="E36" s="36">
        <v>47360</v>
      </c>
      <c r="F36" s="37"/>
      <c r="G36" s="36">
        <v>3128095.9</v>
      </c>
      <c r="H36" s="36">
        <v>47360</v>
      </c>
      <c r="I36" s="37"/>
      <c r="J36" s="36">
        <v>120000</v>
      </c>
      <c r="K36" s="91" t="s">
        <v>39</v>
      </c>
      <c r="L36" s="82">
        <v>125540.07</v>
      </c>
      <c r="M36" s="82">
        <v>47360</v>
      </c>
      <c r="N36" s="83"/>
      <c r="O36" s="83"/>
      <c r="P36" s="83"/>
      <c r="Q36" s="83"/>
      <c r="R36" s="83"/>
      <c r="S36" s="83"/>
      <c r="T36" s="83"/>
      <c r="U36" s="83"/>
      <c r="V36" s="82">
        <v>172900.07</v>
      </c>
    </row>
    <row r="37" ht="15.75" spans="1:22">
      <c r="A37" s="33" t="s">
        <v>41</v>
      </c>
      <c r="B37" s="38"/>
      <c r="C37" s="39"/>
      <c r="D37" s="37"/>
      <c r="E37" s="37"/>
      <c r="F37" s="37"/>
      <c r="G37" s="37"/>
      <c r="H37" s="37"/>
      <c r="I37" s="37"/>
      <c r="J37" s="37"/>
      <c r="K37" s="91" t="s">
        <v>41</v>
      </c>
      <c r="L37" s="82">
        <v>2881551.8</v>
      </c>
      <c r="M37" s="83"/>
      <c r="N37" s="83"/>
      <c r="O37" s="83"/>
      <c r="P37" s="83"/>
      <c r="Q37" s="83"/>
      <c r="R37" s="83"/>
      <c r="S37" s="83"/>
      <c r="T37" s="83"/>
      <c r="U37" s="83"/>
      <c r="V37" s="82">
        <v>2881551.8</v>
      </c>
    </row>
    <row r="38" ht="15.75" spans="1:22">
      <c r="A38" s="40"/>
      <c r="B38" s="41">
        <f>SUM(B22,B23,B25,B27,B31,B32,B34,B36)</f>
        <v>24113627.44</v>
      </c>
      <c r="C38" s="42">
        <f>SUM(C22,C23,C25,C28,C27,C31,C32,C34,C36)</f>
        <v>24113627.44</v>
      </c>
      <c r="D38" s="42">
        <f>SUM(D22,D27,D32,D36)</f>
        <v>45188631.47</v>
      </c>
      <c r="E38" s="42">
        <f>SUM(E22:E36)</f>
        <v>156491.96</v>
      </c>
      <c r="F38" s="42"/>
      <c r="G38" s="42">
        <f>SUM(G22,G23,G25,G27,G31,G32,G34,G36)</f>
        <v>26799142.4</v>
      </c>
      <c r="H38" s="42">
        <v>156491.96</v>
      </c>
      <c r="I38" s="42"/>
      <c r="J38" s="42">
        <f>SUM(J22,J23,J24,J25,J27,J30,J31,J32,J34,J36)</f>
        <v>240000</v>
      </c>
      <c r="K38" s="42"/>
      <c r="L38" s="42">
        <f>SUM(L22,L23,L24,L25,,L27,L28,L29,L30,L26,L31,L32,L33,L34,L35,L36,L37)</f>
        <v>23796586.57</v>
      </c>
      <c r="M38" s="42">
        <v>156491.96</v>
      </c>
      <c r="N38" s="42">
        <f>SUM(N22:N23)</f>
        <v>0</v>
      </c>
      <c r="O38" s="42">
        <f>SUM(O22:O23)</f>
        <v>0</v>
      </c>
      <c r="P38" s="42">
        <f>SUM(P22:P23)</f>
        <v>685.4</v>
      </c>
      <c r="Q38" s="42">
        <f>SUM(Q22:Q23)</f>
        <v>0</v>
      </c>
      <c r="R38" s="42">
        <v>93386.39</v>
      </c>
      <c r="S38" s="42"/>
      <c r="T38" s="42"/>
      <c r="U38" s="42"/>
      <c r="V38" s="42">
        <f>SUM(V22,V23,V24,V25,V26,V27,V28,V29,V30,V31,V32,V33,V34,V35,V36,V37)</f>
        <v>24045779.52</v>
      </c>
    </row>
    <row r="39" spans="1:22">
      <c r="A39" s="43"/>
      <c r="B39" s="43"/>
      <c r="C39" s="44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</row>
    <row r="40" ht="48.75" customHeight="1" spans="1:22">
      <c r="A40" s="45" t="s">
        <v>42</v>
      </c>
      <c r="B40" s="45"/>
      <c r="C40" s="45"/>
      <c r="D40" s="45"/>
      <c r="E40" s="45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97"/>
      <c r="T40" s="43"/>
      <c r="U40" s="43"/>
      <c r="V40" s="43"/>
    </row>
    <row r="41" customHeight="1" spans="1:22">
      <c r="A41" s="46" t="s">
        <v>43</v>
      </c>
      <c r="B41" s="46"/>
      <c r="C41" s="46"/>
      <c r="D41" s="46"/>
      <c r="E41" s="46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97"/>
    </row>
    <row r="42" spans="1:22">
      <c r="A42" s="46"/>
      <c r="B42" s="46"/>
      <c r="C42" s="46"/>
      <c r="D42" s="46"/>
      <c r="E42" s="46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97"/>
    </row>
    <row r="43" ht="29.25" customHeight="1" spans="1:22">
      <c r="A43" s="47" t="s">
        <v>44</v>
      </c>
      <c r="B43" s="47"/>
      <c r="C43" s="47"/>
      <c r="D43" s="47"/>
      <c r="E43" s="47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</row>
    <row r="44" customHeight="1" spans="1:22">
      <c r="A44" s="47" t="s">
        <v>45</v>
      </c>
      <c r="B44" s="47"/>
      <c r="C44" s="47"/>
      <c r="D44" s="47"/>
      <c r="E44" s="47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</row>
    <row r="45" customHeight="1" spans="1:22">
      <c r="A45" s="47" t="s">
        <v>46</v>
      </c>
      <c r="B45" s="47"/>
      <c r="C45" s="47"/>
      <c r="D45" s="47"/>
      <c r="E45" s="47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</row>
    <row r="46" customHeight="1" spans="1:22">
      <c r="A46" s="47" t="s">
        <v>47</v>
      </c>
      <c r="B46" s="47"/>
      <c r="C46" s="47"/>
      <c r="D46" s="47"/>
      <c r="E46" s="47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</row>
    <row r="47" customHeight="1" spans="1:22">
      <c r="A47" s="47" t="s">
        <v>48</v>
      </c>
      <c r="B47" s="47"/>
      <c r="C47" s="47"/>
      <c r="D47" s="47"/>
      <c r="E47" s="47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</row>
    <row r="48" spans="1:22">
      <c r="A48" s="43"/>
      <c r="B48" s="43"/>
      <c r="C48" s="44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</row>
    <row r="49" ht="15.75" customHeight="1" spans="1:22">
      <c r="A49" s="45" t="s">
        <v>49</v>
      </c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</row>
    <row r="50" ht="38.25" customHeight="1" spans="1:22">
      <c r="A50" s="46" t="s">
        <v>43</v>
      </c>
      <c r="B50" s="46"/>
      <c r="C50" s="46"/>
      <c r="D50" s="46"/>
      <c r="E50" s="46"/>
      <c r="F50" s="46" t="s">
        <v>50</v>
      </c>
      <c r="G50" s="46" t="s">
        <v>51</v>
      </c>
      <c r="H50" s="46" t="s">
        <v>52</v>
      </c>
      <c r="I50" s="46" t="s">
        <v>53</v>
      </c>
      <c r="J50" s="46" t="s">
        <v>54</v>
      </c>
      <c r="K50" s="46" t="s">
        <v>55</v>
      </c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</row>
    <row r="51" ht="13.5" hidden="1" customHeight="1" spans="1:22">
      <c r="A51" s="47" t="s">
        <v>56</v>
      </c>
      <c r="B51" s="47"/>
      <c r="C51" s="47"/>
      <c r="D51" s="47"/>
      <c r="E51" s="47"/>
      <c r="F51" s="48"/>
      <c r="G51" s="47"/>
      <c r="H51" s="47"/>
      <c r="I51" s="47"/>
      <c r="J51" s="47"/>
      <c r="K51" s="47"/>
      <c r="L51" s="43"/>
      <c r="M51" s="43"/>
      <c r="N51" s="43"/>
      <c r="O51" s="43"/>
      <c r="P51" s="92"/>
      <c r="Q51" s="43"/>
      <c r="R51" s="43"/>
      <c r="S51" s="43"/>
      <c r="T51" s="43"/>
      <c r="U51" s="43"/>
      <c r="V51" s="43"/>
    </row>
    <row r="52" ht="21" customHeight="1" spans="1:22">
      <c r="A52" s="49" t="s">
        <v>57</v>
      </c>
      <c r="B52" s="50"/>
      <c r="C52" s="50"/>
      <c r="D52" s="50"/>
      <c r="E52" s="51"/>
      <c r="F52" s="52">
        <v>120000</v>
      </c>
      <c r="G52" s="53" t="s">
        <v>58</v>
      </c>
      <c r="H52" s="54">
        <v>201300010015939</v>
      </c>
      <c r="I52" s="93">
        <v>45839</v>
      </c>
      <c r="J52" s="93">
        <v>45839</v>
      </c>
      <c r="K52" s="47" t="s">
        <v>59</v>
      </c>
      <c r="L52" s="43"/>
      <c r="M52" s="43"/>
      <c r="N52" s="43"/>
      <c r="O52" s="43"/>
      <c r="P52" s="92"/>
      <c r="Q52" s="43"/>
      <c r="R52" s="43"/>
      <c r="S52" s="43"/>
      <c r="T52" s="43"/>
      <c r="U52" s="43"/>
      <c r="V52" s="43"/>
    </row>
    <row r="53" ht="18" customHeight="1" spans="1:22">
      <c r="A53" s="49" t="s">
        <v>57</v>
      </c>
      <c r="B53" s="50"/>
      <c r="C53" s="50"/>
      <c r="D53" s="50"/>
      <c r="E53" s="51"/>
      <c r="F53" s="55">
        <v>120000</v>
      </c>
      <c r="G53" s="53" t="s">
        <v>58</v>
      </c>
      <c r="H53" s="56" t="s">
        <v>60</v>
      </c>
      <c r="I53" s="93" t="s">
        <v>61</v>
      </c>
      <c r="J53" s="93" t="s">
        <v>61</v>
      </c>
      <c r="K53" s="51" t="s">
        <v>59</v>
      </c>
      <c r="L53" s="43"/>
      <c r="M53" s="43"/>
      <c r="N53" s="43"/>
      <c r="O53" s="43"/>
      <c r="P53" s="92"/>
      <c r="Q53" s="43"/>
      <c r="R53" s="43"/>
      <c r="S53" s="43"/>
      <c r="T53" s="43"/>
      <c r="U53" s="43"/>
      <c r="V53" s="43"/>
    </row>
    <row r="54" ht="13.5" hidden="1" customHeight="1" spans="1:22">
      <c r="A54" s="47" t="s">
        <v>62</v>
      </c>
      <c r="B54" s="47"/>
      <c r="C54" s="47"/>
      <c r="D54" s="47"/>
      <c r="E54" s="47"/>
      <c r="F54" s="55"/>
      <c r="G54" s="53"/>
      <c r="H54" s="49"/>
      <c r="I54" s="93"/>
      <c r="J54" s="93"/>
      <c r="K54" s="51"/>
      <c r="L54" s="43"/>
      <c r="M54" s="43"/>
      <c r="N54" s="43"/>
      <c r="O54" s="43"/>
      <c r="P54" s="92"/>
      <c r="Q54" s="43"/>
      <c r="R54" s="43"/>
      <c r="S54" s="43"/>
      <c r="T54" s="43"/>
      <c r="U54" s="43"/>
      <c r="V54" s="43"/>
    </row>
    <row r="55" ht="13.5" hidden="1" customHeight="1" spans="1:22">
      <c r="A55" s="47" t="s">
        <v>63</v>
      </c>
      <c r="B55" s="47"/>
      <c r="C55" s="47"/>
      <c r="D55" s="47"/>
      <c r="E55" s="47"/>
      <c r="F55" s="48"/>
      <c r="G55" s="47"/>
      <c r="H55" s="47"/>
      <c r="I55" s="47"/>
      <c r="J55" s="47"/>
      <c r="K55" s="47"/>
      <c r="L55" s="43"/>
      <c r="M55" s="43"/>
      <c r="N55" s="43"/>
      <c r="O55" s="43"/>
      <c r="P55" s="92"/>
      <c r="Q55" s="43"/>
      <c r="R55" s="43"/>
      <c r="S55" s="43"/>
      <c r="T55" s="43"/>
      <c r="U55" s="43"/>
      <c r="V55" s="43"/>
    </row>
    <row r="56" ht="22.5" customHeight="1" spans="1:22">
      <c r="A56" s="57" t="s">
        <v>64</v>
      </c>
      <c r="B56" s="57"/>
      <c r="C56" s="57"/>
      <c r="D56" s="57"/>
      <c r="E56" s="57"/>
      <c r="F56" s="58">
        <f>SUM(F51:F55)</f>
        <v>240000</v>
      </c>
      <c r="G56" s="59"/>
      <c r="H56" s="59"/>
      <c r="I56" s="59"/>
      <c r="J56" s="59"/>
      <c r="K56" s="59"/>
      <c r="L56" s="43"/>
      <c r="M56" s="43"/>
      <c r="N56" s="43"/>
      <c r="O56" s="43"/>
      <c r="P56" s="92"/>
      <c r="Q56" s="43"/>
      <c r="R56" s="43"/>
      <c r="S56" s="43"/>
      <c r="T56" s="43"/>
      <c r="U56" s="43"/>
      <c r="V56" s="43"/>
    </row>
    <row r="57" ht="27" hidden="1" customHeight="1" spans="1:22">
      <c r="A57" s="60" t="s">
        <v>65</v>
      </c>
      <c r="B57" s="60"/>
      <c r="C57" s="60"/>
      <c r="D57" s="60"/>
      <c r="E57" s="60"/>
      <c r="F57" s="60"/>
      <c r="G57" s="60"/>
      <c r="H57" s="60"/>
      <c r="I57" s="92"/>
      <c r="J57" s="92"/>
      <c r="K57" s="92"/>
      <c r="L57" s="43"/>
      <c r="M57" s="43"/>
      <c r="N57" s="43"/>
      <c r="O57" s="43"/>
      <c r="P57" s="92"/>
      <c r="Q57" s="43"/>
      <c r="R57" s="43"/>
      <c r="S57" s="43"/>
      <c r="T57" s="43"/>
      <c r="U57" s="43"/>
      <c r="V57" s="43"/>
    </row>
    <row r="58" ht="27" customHeight="1" spans="1:22">
      <c r="A58" s="61" t="s">
        <v>66</v>
      </c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43"/>
      <c r="M58" s="43"/>
      <c r="N58" s="43"/>
      <c r="O58" s="43"/>
      <c r="P58" s="92"/>
      <c r="Q58" s="43"/>
      <c r="R58" s="43"/>
      <c r="S58" s="43"/>
      <c r="T58" s="43"/>
      <c r="U58" s="43"/>
      <c r="V58" s="43"/>
    </row>
    <row r="59" ht="22.5" customHeight="1" spans="1:22">
      <c r="A59" s="62" t="s">
        <v>67</v>
      </c>
      <c r="B59" s="62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43"/>
      <c r="Q59" s="43"/>
      <c r="R59" s="43"/>
      <c r="S59" s="43"/>
      <c r="T59" s="43"/>
      <c r="U59" s="43"/>
      <c r="V59" s="43"/>
    </row>
    <row r="60" ht="33.75" customHeight="1" spans="1:22">
      <c r="A60" s="63" t="s">
        <v>68</v>
      </c>
      <c r="B60" s="63"/>
      <c r="C60" s="63"/>
      <c r="D60" s="63"/>
      <c r="E60" s="63"/>
      <c r="F60" s="63"/>
      <c r="G60" s="63"/>
      <c r="H60" s="63"/>
      <c r="I60" s="63"/>
      <c r="J60" s="63"/>
      <c r="K60" s="6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</row>
    <row r="61" ht="9.75" customHeight="1" spans="1:22">
      <c r="A61" s="63"/>
      <c r="B61" s="63"/>
      <c r="C61" s="63"/>
      <c r="D61" s="63"/>
      <c r="E61" s="63"/>
      <c r="F61" s="63"/>
      <c r="G61" s="63"/>
      <c r="H61" s="63"/>
      <c r="I61" s="63"/>
      <c r="J61" s="63"/>
      <c r="K61" s="6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</row>
    <row r="62" ht="22.5" customHeight="1" spans="1:22">
      <c r="A62" s="64" t="s">
        <v>69</v>
      </c>
      <c r="B62" s="65"/>
      <c r="C62" s="65"/>
      <c r="D62" s="65"/>
      <c r="E62" s="65"/>
      <c r="F62" s="65"/>
      <c r="G62" s="65"/>
      <c r="H62" s="65"/>
      <c r="I62" s="65"/>
      <c r="J62" s="65"/>
      <c r="K62" s="94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</row>
    <row r="63" ht="137" customHeight="1" spans="1:22">
      <c r="A63" s="66"/>
      <c r="B63" s="67"/>
      <c r="C63" s="67"/>
      <c r="D63" s="67"/>
      <c r="E63" s="67"/>
      <c r="F63" s="67"/>
      <c r="G63" s="67"/>
      <c r="H63" s="67"/>
      <c r="I63" s="67"/>
      <c r="J63" s="67"/>
      <c r="K63" s="95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</row>
    <row r="64" spans="1:22">
      <c r="A64" s="66"/>
      <c r="B64" s="67"/>
      <c r="C64" s="67"/>
      <c r="D64" s="67"/>
      <c r="E64" s="67"/>
      <c r="F64" s="67"/>
      <c r="G64" s="67"/>
      <c r="H64" s="67"/>
      <c r="I64" s="67"/>
      <c r="J64" s="67"/>
      <c r="K64" s="95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</row>
    <row r="65" spans="1:22">
      <c r="A65" s="66"/>
      <c r="B65" s="67"/>
      <c r="C65" s="67"/>
      <c r="D65" s="67"/>
      <c r="E65" s="67"/>
      <c r="F65" s="67"/>
      <c r="G65" s="67"/>
      <c r="H65" s="67"/>
      <c r="I65" s="67"/>
      <c r="J65" s="67"/>
      <c r="K65" s="95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</row>
    <row r="66" customHeight="1" spans="1:22">
      <c r="A66" s="66"/>
      <c r="B66" s="67"/>
      <c r="C66" s="67"/>
      <c r="D66" s="67"/>
      <c r="E66" s="67"/>
      <c r="F66" s="67"/>
      <c r="G66" s="67"/>
      <c r="H66" s="67"/>
      <c r="I66" s="67"/>
      <c r="J66" s="67"/>
      <c r="K66" s="95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</row>
    <row r="67" customHeight="1" spans="1:22">
      <c r="A67" s="66"/>
      <c r="B67" s="67"/>
      <c r="C67" s="67"/>
      <c r="D67" s="67"/>
      <c r="E67" s="67"/>
      <c r="F67" s="67"/>
      <c r="G67" s="67"/>
      <c r="H67" s="67"/>
      <c r="I67" s="67"/>
      <c r="J67" s="67"/>
      <c r="K67" s="95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</row>
    <row r="68" customHeight="1" spans="1:22">
      <c r="A68" s="66"/>
      <c r="B68" s="67"/>
      <c r="C68" s="67"/>
      <c r="D68" s="67"/>
      <c r="E68" s="67"/>
      <c r="F68" s="67"/>
      <c r="G68" s="67"/>
      <c r="H68" s="67"/>
      <c r="I68" s="67"/>
      <c r="J68" s="67"/>
      <c r="K68" s="95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</row>
    <row r="69" customHeight="1" spans="1:22">
      <c r="A69" s="98"/>
      <c r="B69" s="99"/>
      <c r="C69" s="99"/>
      <c r="D69" s="99"/>
      <c r="E69" s="99"/>
      <c r="F69" s="99"/>
      <c r="G69" s="99"/>
      <c r="H69" s="99"/>
      <c r="I69" s="99"/>
      <c r="J69" s="99"/>
      <c r="K69" s="127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</row>
    <row r="70" customHeight="1" spans="1:22">
      <c r="A70" s="60" t="s">
        <v>70</v>
      </c>
      <c r="B70" s="60"/>
      <c r="C70" s="60"/>
      <c r="D70" s="60"/>
      <c r="E70" s="60"/>
      <c r="F70" s="60"/>
      <c r="G70" s="60"/>
      <c r="H70" s="60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</row>
    <row r="71" ht="38.25" customHeight="1" spans="1:22">
      <c r="A71" s="100"/>
      <c r="B71" s="100"/>
      <c r="C71" s="100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</row>
    <row r="72" spans="1:22">
      <c r="A72" s="43"/>
      <c r="B72" s="43"/>
      <c r="C72" s="44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</row>
    <row r="73" customHeight="1" spans="1:22">
      <c r="A73" s="43"/>
      <c r="B73" s="43"/>
      <c r="C73" s="44"/>
      <c r="D73" s="101"/>
      <c r="E73" s="101"/>
      <c r="F73" s="101"/>
      <c r="I73" s="101"/>
      <c r="J73" s="101"/>
      <c r="K73" s="101"/>
      <c r="L73" s="101"/>
      <c r="M73" s="43"/>
      <c r="N73" s="43"/>
      <c r="O73" s="43"/>
      <c r="P73" s="43"/>
      <c r="Q73" s="43"/>
      <c r="R73" s="43"/>
      <c r="S73" s="43"/>
      <c r="T73" s="43"/>
      <c r="U73" s="43"/>
      <c r="V73" s="43"/>
    </row>
    <row r="74" ht="36" customHeight="1" spans="1:22">
      <c r="A74" s="102"/>
      <c r="B74" s="102"/>
      <c r="C74" s="44"/>
      <c r="D74" s="101"/>
      <c r="E74" s="101"/>
      <c r="F74" s="101"/>
      <c r="I74" s="101"/>
      <c r="J74" s="101"/>
      <c r="K74" s="101"/>
      <c r="L74" s="101"/>
      <c r="M74" s="43"/>
      <c r="N74" s="43"/>
      <c r="O74" s="43"/>
      <c r="P74" s="43"/>
      <c r="Q74" s="43"/>
      <c r="R74" s="43"/>
      <c r="S74" s="43"/>
      <c r="T74" s="43"/>
      <c r="U74" s="43"/>
      <c r="V74" s="43"/>
    </row>
    <row r="75" spans="1:22">
      <c r="A75" s="45" t="s">
        <v>71</v>
      </c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</row>
    <row r="76" spans="1:22">
      <c r="A76" s="103" t="s">
        <v>52</v>
      </c>
      <c r="B76" s="46" t="s">
        <v>72</v>
      </c>
      <c r="C76" s="103" t="s">
        <v>73</v>
      </c>
      <c r="D76" s="104"/>
      <c r="E76" s="46" t="s">
        <v>74</v>
      </c>
      <c r="F76" s="46" t="s">
        <v>75</v>
      </c>
      <c r="G76" s="46" t="s">
        <v>76</v>
      </c>
      <c r="H76" s="103" t="s">
        <v>77</v>
      </c>
      <c r="I76" s="128"/>
      <c r="J76" s="104"/>
      <c r="K76" s="46" t="s">
        <v>78</v>
      </c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</row>
    <row r="77" ht="25.5" spans="1:22">
      <c r="A77" s="140" t="s">
        <v>79</v>
      </c>
      <c r="B77" s="106">
        <v>45729</v>
      </c>
      <c r="C77" s="56" t="s">
        <v>80</v>
      </c>
      <c r="D77" s="107"/>
      <c r="E77" s="53">
        <v>4</v>
      </c>
      <c r="F77" s="108" t="s">
        <v>81</v>
      </c>
      <c r="G77" s="109" t="s">
        <v>82</v>
      </c>
      <c r="H77" s="110" t="s">
        <v>83</v>
      </c>
      <c r="I77" s="129"/>
      <c r="J77" s="130"/>
      <c r="K77" s="131">
        <v>99990.46</v>
      </c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</row>
    <row r="78" ht="25.5" spans="1:22">
      <c r="A78" s="141" t="s">
        <v>84</v>
      </c>
      <c r="B78" s="106">
        <v>45729</v>
      </c>
      <c r="C78" s="56" t="s">
        <v>85</v>
      </c>
      <c r="D78" s="107"/>
      <c r="E78" s="53">
        <v>4</v>
      </c>
      <c r="F78" s="1">
        <v>15000100</v>
      </c>
      <c r="G78" s="112" t="s">
        <v>82</v>
      </c>
      <c r="H78" s="113" t="s">
        <v>86</v>
      </c>
      <c r="I78" s="132"/>
      <c r="J78" s="133"/>
      <c r="K78" s="134">
        <v>2498</v>
      </c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</row>
    <row r="79" ht="25.5" spans="1:22">
      <c r="A79" s="141" t="s">
        <v>87</v>
      </c>
      <c r="B79" s="106">
        <v>45820</v>
      </c>
      <c r="C79" s="56" t="s">
        <v>88</v>
      </c>
      <c r="D79" s="107"/>
      <c r="E79" s="53">
        <v>4</v>
      </c>
      <c r="F79" s="114" t="s">
        <v>81</v>
      </c>
      <c r="G79" s="112" t="s">
        <v>82</v>
      </c>
      <c r="H79" s="113" t="s">
        <v>89</v>
      </c>
      <c r="I79" s="132"/>
      <c r="J79" s="133"/>
      <c r="K79" s="134">
        <v>4207.5</v>
      </c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</row>
    <row r="80" ht="25.5" spans="1:22">
      <c r="A80" s="142" t="s">
        <v>90</v>
      </c>
      <c r="B80" s="116">
        <v>45841</v>
      </c>
      <c r="C80" s="117" t="s">
        <v>91</v>
      </c>
      <c r="D80" s="117"/>
      <c r="E80" s="115">
        <v>4</v>
      </c>
      <c r="F80" s="118">
        <v>15000100</v>
      </c>
      <c r="G80" s="118" t="s">
        <v>82</v>
      </c>
      <c r="H80" s="119" t="s">
        <v>92</v>
      </c>
      <c r="I80" s="119"/>
      <c r="J80" s="135"/>
      <c r="K80" s="134">
        <v>2436</v>
      </c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</row>
    <row r="81" ht="25.5" spans="1:22">
      <c r="A81" s="142" t="s">
        <v>93</v>
      </c>
      <c r="B81" s="116">
        <v>45896</v>
      </c>
      <c r="C81" s="117" t="s">
        <v>94</v>
      </c>
      <c r="D81" s="117"/>
      <c r="E81" s="120">
        <v>4</v>
      </c>
      <c r="F81" s="111">
        <v>15000100</v>
      </c>
      <c r="G81" s="115" t="s">
        <v>82</v>
      </c>
      <c r="H81" s="119" t="s">
        <v>95</v>
      </c>
      <c r="I81" s="136"/>
      <c r="J81" s="137"/>
      <c r="K81" s="134">
        <v>47360</v>
      </c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</row>
    <row r="82" spans="1:22">
      <c r="A82" s="121" t="s">
        <v>96</v>
      </c>
      <c r="B82" s="122"/>
      <c r="C82" s="122"/>
      <c r="D82" s="122"/>
      <c r="E82" s="122"/>
      <c r="F82" s="122"/>
      <c r="G82" s="122"/>
      <c r="H82" s="122"/>
      <c r="I82" s="122"/>
      <c r="J82" s="138"/>
      <c r="K82" s="139">
        <f>SUM(K77,K78,K79,K80,K81)</f>
        <v>156491.96</v>
      </c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</row>
    <row r="83" spans="1:22">
      <c r="A83" s="43"/>
      <c r="B83" s="43"/>
      <c r="C83" s="44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</row>
    <row r="84" spans="1:22">
      <c r="A84" s="43"/>
      <c r="B84" s="43"/>
      <c r="C84" s="44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</row>
    <row r="85" spans="1:22">
      <c r="A85" s="43"/>
      <c r="B85" s="43"/>
      <c r="C85" s="44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</row>
    <row r="86" spans="1:22">
      <c r="A86" s="43"/>
      <c r="B86" s="43"/>
      <c r="C86" s="44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</row>
    <row r="87" spans="1:22">
      <c r="A87" s="43"/>
      <c r="B87" s="43"/>
      <c r="C87" s="44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</row>
    <row r="88" spans="1:22">
      <c r="A88" s="43"/>
      <c r="B88" s="43"/>
      <c r="C88" s="44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</row>
    <row r="89" spans="1:22">
      <c r="A89" s="43"/>
      <c r="B89" s="43"/>
      <c r="C89" s="44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</row>
    <row r="90" spans="1:22">
      <c r="A90" s="43"/>
      <c r="B90" s="43"/>
      <c r="C90" s="44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</row>
    <row r="91" spans="1:22">
      <c r="A91" s="43"/>
      <c r="B91" s="43"/>
      <c r="C91" s="44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</row>
    <row r="92" spans="1:22">
      <c r="A92" s="43"/>
      <c r="B92" s="43"/>
      <c r="C92" s="44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</row>
    <row r="93" spans="1:22">
      <c r="A93" s="43"/>
      <c r="B93" s="43"/>
      <c r="C93" s="44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</row>
    <row r="94" spans="1:22">
      <c r="A94" s="43"/>
      <c r="B94" s="43"/>
      <c r="C94" s="44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</row>
    <row r="95" spans="1:22">
      <c r="A95" s="43"/>
      <c r="B95" s="43"/>
      <c r="C95" s="44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</row>
    <row r="96" spans="1:22">
      <c r="A96" s="43"/>
      <c r="B96" s="43"/>
      <c r="C96" s="44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</row>
    <row r="97" spans="1:22">
      <c r="A97" s="43"/>
      <c r="B97" s="43"/>
      <c r="C97" s="44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</row>
    <row r="98" spans="1:22">
      <c r="A98" s="43"/>
      <c r="B98" s="43"/>
      <c r="C98" s="44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</row>
    <row r="99" spans="1:22">
      <c r="A99" s="43"/>
      <c r="B99" s="43"/>
      <c r="C99" s="44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</row>
    <row r="100" spans="1:22">
      <c r="A100" s="43"/>
      <c r="B100" s="43"/>
      <c r="C100" s="44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</row>
    <row r="101" spans="1:22">
      <c r="A101" s="43"/>
      <c r="B101" s="43"/>
      <c r="C101" s="44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</row>
    <row r="102" spans="1:22">
      <c r="A102" s="43"/>
      <c r="B102" s="43"/>
      <c r="C102" s="44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</row>
    <row r="103" spans="1:22">
      <c r="A103" s="43"/>
      <c r="B103" s="43"/>
      <c r="C103" s="44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</row>
    <row r="104" spans="1:22">
      <c r="A104" s="123"/>
      <c r="B104" s="123"/>
      <c r="C104" s="124"/>
      <c r="D104" s="123"/>
      <c r="E104" s="123"/>
      <c r="F104" s="123"/>
      <c r="G104" s="123"/>
      <c r="H104" s="123"/>
      <c r="I104" s="123"/>
      <c r="J104" s="123"/>
      <c r="K104" s="123"/>
      <c r="L104" s="123"/>
      <c r="M104" s="123"/>
      <c r="N104" s="123"/>
      <c r="O104" s="123"/>
      <c r="P104" s="123"/>
      <c r="Q104" s="123"/>
      <c r="R104" s="123"/>
      <c r="S104" s="123"/>
      <c r="T104" s="123"/>
      <c r="U104" s="123"/>
      <c r="V104" s="123"/>
    </row>
    <row r="105" spans="1:22">
      <c r="A105" s="123"/>
      <c r="B105" s="123"/>
      <c r="C105" s="124"/>
      <c r="D105" s="123"/>
      <c r="E105" s="123"/>
      <c r="F105" s="123"/>
      <c r="G105" s="123"/>
      <c r="H105" s="123"/>
      <c r="I105" s="123"/>
      <c r="J105" s="123"/>
      <c r="K105" s="123"/>
      <c r="L105" s="123"/>
      <c r="M105" s="123"/>
      <c r="N105" s="123"/>
      <c r="O105" s="123"/>
      <c r="P105" s="123"/>
      <c r="Q105" s="123"/>
      <c r="R105" s="123"/>
      <c r="S105" s="123"/>
      <c r="T105" s="123"/>
      <c r="U105" s="123"/>
      <c r="V105" s="123"/>
    </row>
    <row r="106" spans="1:22">
      <c r="A106" s="123"/>
      <c r="B106" s="123"/>
      <c r="C106" s="124"/>
      <c r="D106" s="123"/>
      <c r="E106" s="123"/>
      <c r="F106" s="123"/>
      <c r="G106" s="123"/>
      <c r="H106" s="123"/>
      <c r="I106" s="123"/>
      <c r="J106" s="123"/>
      <c r="K106" s="123"/>
      <c r="L106" s="123"/>
      <c r="M106" s="123"/>
      <c r="N106" s="123"/>
      <c r="O106" s="123"/>
      <c r="P106" s="123"/>
      <c r="Q106" s="123"/>
      <c r="R106" s="123"/>
      <c r="S106" s="123"/>
      <c r="T106" s="123"/>
      <c r="U106" s="123"/>
      <c r="V106" s="123"/>
    </row>
    <row r="107" spans="1:22">
      <c r="A107" s="125"/>
      <c r="B107" s="125"/>
      <c r="C107" s="126"/>
      <c r="D107" s="125"/>
      <c r="E107" s="125"/>
      <c r="F107" s="125"/>
      <c r="G107" s="125"/>
      <c r="H107" s="125"/>
      <c r="I107" s="125"/>
      <c r="J107" s="125"/>
      <c r="K107" s="125"/>
      <c r="L107" s="125"/>
      <c r="M107" s="125"/>
      <c r="N107" s="125"/>
      <c r="O107" s="125"/>
      <c r="P107" s="125"/>
      <c r="Q107" s="125"/>
      <c r="R107" s="125"/>
      <c r="S107" s="125"/>
      <c r="T107" s="125"/>
      <c r="U107" s="125"/>
      <c r="V107" s="125"/>
    </row>
    <row r="108" spans="1:22">
      <c r="A108" s="125"/>
      <c r="B108" s="125"/>
      <c r="C108" s="126"/>
      <c r="D108" s="125"/>
      <c r="E108" s="125"/>
      <c r="F108" s="125"/>
      <c r="G108" s="125"/>
      <c r="H108" s="125"/>
      <c r="I108" s="125"/>
      <c r="J108" s="125"/>
      <c r="K108" s="125"/>
      <c r="L108" s="125"/>
      <c r="M108" s="125"/>
      <c r="N108" s="125"/>
      <c r="O108" s="125"/>
      <c r="P108" s="125"/>
      <c r="Q108" s="125"/>
      <c r="R108" s="125"/>
      <c r="S108" s="125"/>
      <c r="T108" s="125"/>
      <c r="U108" s="125"/>
      <c r="V108" s="125"/>
    </row>
    <row r="109" spans="1:22">
      <c r="A109" s="125"/>
      <c r="B109" s="125"/>
      <c r="C109" s="126"/>
      <c r="D109" s="125"/>
      <c r="E109" s="125"/>
      <c r="F109" s="125"/>
      <c r="G109" s="125"/>
      <c r="H109" s="125"/>
      <c r="I109" s="125"/>
      <c r="J109" s="125"/>
      <c r="K109" s="125"/>
      <c r="L109" s="125"/>
      <c r="M109" s="125"/>
      <c r="N109" s="125"/>
      <c r="O109" s="125"/>
      <c r="P109" s="125"/>
      <c r="Q109" s="125"/>
      <c r="R109" s="125"/>
      <c r="S109" s="125"/>
      <c r="T109" s="125"/>
      <c r="U109" s="125"/>
      <c r="V109" s="125"/>
    </row>
    <row r="110" spans="1:22">
      <c r="A110" s="125"/>
      <c r="B110" s="125"/>
      <c r="C110" s="126"/>
      <c r="D110" s="125"/>
      <c r="E110" s="125"/>
      <c r="F110" s="125"/>
      <c r="G110" s="125"/>
      <c r="H110" s="125"/>
      <c r="I110" s="125"/>
      <c r="J110" s="125"/>
      <c r="K110" s="125"/>
      <c r="L110" s="125"/>
      <c r="M110" s="125"/>
      <c r="N110" s="125"/>
      <c r="O110" s="125"/>
      <c r="P110" s="125"/>
      <c r="Q110" s="125"/>
      <c r="R110" s="125"/>
      <c r="S110" s="125"/>
      <c r="T110" s="125"/>
      <c r="U110" s="125"/>
      <c r="V110" s="125"/>
    </row>
    <row r="111" spans="1:22">
      <c r="A111" s="125"/>
      <c r="B111" s="125"/>
      <c r="C111" s="126"/>
      <c r="D111" s="125"/>
      <c r="E111" s="125"/>
      <c r="F111" s="125"/>
      <c r="G111" s="125"/>
      <c r="H111" s="125"/>
      <c r="I111" s="125"/>
      <c r="J111" s="125"/>
      <c r="K111" s="125"/>
      <c r="L111" s="125"/>
      <c r="M111" s="125"/>
      <c r="N111" s="125"/>
      <c r="O111" s="125"/>
      <c r="P111" s="125"/>
      <c r="Q111" s="125"/>
      <c r="R111" s="125"/>
      <c r="S111" s="125"/>
      <c r="T111" s="125"/>
      <c r="U111" s="125"/>
      <c r="V111" s="125"/>
    </row>
    <row r="112" spans="1:22">
      <c r="A112" s="125"/>
      <c r="B112" s="125"/>
      <c r="C112" s="126"/>
      <c r="D112" s="125"/>
      <c r="E112" s="125"/>
      <c r="F112" s="125"/>
      <c r="G112" s="125"/>
      <c r="H112" s="125"/>
      <c r="I112" s="125"/>
      <c r="J112" s="125"/>
      <c r="K112" s="125"/>
      <c r="L112" s="125"/>
      <c r="M112" s="125"/>
      <c r="N112" s="125"/>
      <c r="O112" s="125"/>
      <c r="P112" s="125"/>
      <c r="Q112" s="125"/>
      <c r="R112" s="125"/>
      <c r="S112" s="125"/>
      <c r="T112" s="125"/>
      <c r="U112" s="125"/>
      <c r="V112" s="125"/>
    </row>
    <row r="113" spans="1:22">
      <c r="A113" s="125"/>
      <c r="B113" s="125"/>
      <c r="C113" s="126"/>
      <c r="D113" s="125"/>
      <c r="E113" s="125"/>
      <c r="F113" s="125"/>
      <c r="G113" s="125"/>
      <c r="H113" s="125"/>
      <c r="I113" s="125"/>
      <c r="J113" s="125"/>
      <c r="K113" s="125"/>
      <c r="L113" s="125"/>
      <c r="M113" s="125"/>
      <c r="N113" s="125"/>
      <c r="O113" s="125"/>
      <c r="P113" s="125"/>
      <c r="Q113" s="125"/>
      <c r="R113" s="125"/>
      <c r="S113" s="125"/>
      <c r="T113" s="125"/>
      <c r="U113" s="125"/>
      <c r="V113" s="125"/>
    </row>
    <row r="114" spans="1:22">
      <c r="A114" s="125"/>
      <c r="B114" s="125"/>
      <c r="C114" s="126"/>
      <c r="D114" s="125"/>
      <c r="E114" s="125"/>
      <c r="F114" s="125"/>
      <c r="G114" s="125"/>
      <c r="H114" s="125"/>
      <c r="I114" s="125"/>
      <c r="J114" s="125"/>
      <c r="K114" s="125"/>
      <c r="L114" s="125"/>
      <c r="M114" s="125"/>
      <c r="N114" s="125"/>
      <c r="O114" s="125"/>
      <c r="P114" s="125"/>
      <c r="Q114" s="125"/>
      <c r="R114" s="125"/>
      <c r="S114" s="125"/>
      <c r="T114" s="125"/>
      <c r="U114" s="125"/>
      <c r="V114" s="125"/>
    </row>
    <row r="115" spans="1:22">
      <c r="A115" s="125"/>
      <c r="B115" s="125"/>
      <c r="C115" s="126"/>
      <c r="D115" s="125"/>
      <c r="E115" s="125"/>
      <c r="F115" s="125"/>
      <c r="G115" s="125"/>
      <c r="H115" s="125"/>
      <c r="I115" s="125"/>
      <c r="J115" s="125"/>
      <c r="K115" s="125"/>
      <c r="L115" s="125"/>
      <c r="M115" s="125"/>
      <c r="N115" s="125"/>
      <c r="O115" s="125"/>
      <c r="P115" s="125"/>
      <c r="Q115" s="125"/>
      <c r="R115" s="125"/>
      <c r="S115" s="125"/>
      <c r="T115" s="125"/>
      <c r="U115" s="125"/>
      <c r="V115" s="125"/>
    </row>
    <row r="116" spans="1:22">
      <c r="A116" s="125"/>
      <c r="B116" s="125"/>
      <c r="C116" s="126"/>
      <c r="D116" s="125"/>
      <c r="E116" s="125"/>
      <c r="F116" s="125"/>
      <c r="G116" s="125"/>
      <c r="H116" s="125"/>
      <c r="I116" s="125"/>
      <c r="J116" s="125"/>
      <c r="K116" s="125"/>
      <c r="L116" s="125"/>
      <c r="M116" s="125"/>
      <c r="N116" s="125"/>
      <c r="O116" s="125"/>
      <c r="P116" s="125"/>
      <c r="Q116" s="125"/>
      <c r="R116" s="125"/>
      <c r="S116" s="125"/>
      <c r="T116" s="125"/>
      <c r="U116" s="125"/>
      <c r="V116" s="125"/>
    </row>
  </sheetData>
  <autoFilter ref="A50:K70">
    <filterColumn colId="0" hiddenButton="1"/>
    <filterColumn colId="1" hiddenButton="1"/>
    <filterColumn colId="2" hiddenButton="1"/>
    <filterColumn colId="3" hiddenButton="1"/>
    <filterColumn colId="5">
      <customFilters and="1">
        <customFilter operator="equal" val=""/>
        <customFilter operator="equal" val=""/>
      </customFilters>
    </filterColumn>
    <extLst/>
  </autoFilter>
  <mergeCells count="67"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A14:V14"/>
    <mergeCell ref="A15:O15"/>
    <mergeCell ref="A16:V16"/>
    <mergeCell ref="A17:V17"/>
    <mergeCell ref="A18:V18"/>
    <mergeCell ref="C19:V19"/>
    <mergeCell ref="D20:F20"/>
    <mergeCell ref="G20:I20"/>
    <mergeCell ref="K20:N20"/>
    <mergeCell ref="O20:P20"/>
    <mergeCell ref="R20:S20"/>
    <mergeCell ref="T20:U20"/>
    <mergeCell ref="A40:E40"/>
    <mergeCell ref="A43:E43"/>
    <mergeCell ref="A44:E44"/>
    <mergeCell ref="A45:E45"/>
    <mergeCell ref="A46:E46"/>
    <mergeCell ref="A47:E47"/>
    <mergeCell ref="A49:K49"/>
    <mergeCell ref="A50:E50"/>
    <mergeCell ref="A51:E51"/>
    <mergeCell ref="A52:E52"/>
    <mergeCell ref="A53:E53"/>
    <mergeCell ref="A54:E54"/>
    <mergeCell ref="A55:E55"/>
    <mergeCell ref="A56:E56"/>
    <mergeCell ref="A57:H57"/>
    <mergeCell ref="A58:K58"/>
    <mergeCell ref="A59:O59"/>
    <mergeCell ref="A70:H70"/>
    <mergeCell ref="A71:C71"/>
    <mergeCell ref="D73:F73"/>
    <mergeCell ref="I73:L73"/>
    <mergeCell ref="D74:F74"/>
    <mergeCell ref="I74:L74"/>
    <mergeCell ref="A75:K75"/>
    <mergeCell ref="C76:D76"/>
    <mergeCell ref="H76:J76"/>
    <mergeCell ref="C77:D77"/>
    <mergeCell ref="H77:J77"/>
    <mergeCell ref="C78:D78"/>
    <mergeCell ref="H78:J78"/>
    <mergeCell ref="C79:D79"/>
    <mergeCell ref="H79:J79"/>
    <mergeCell ref="C80:D80"/>
    <mergeCell ref="H80:J80"/>
    <mergeCell ref="C81:D81"/>
    <mergeCell ref="H81:J81"/>
    <mergeCell ref="A82:J82"/>
    <mergeCell ref="A19:A21"/>
    <mergeCell ref="B20:B21"/>
    <mergeCell ref="C20:C21"/>
    <mergeCell ref="V20:V21"/>
    <mergeCell ref="A41:E42"/>
    <mergeCell ref="A60:K61"/>
    <mergeCell ref="A62:K69"/>
  </mergeCells>
  <printOptions horizontalCentered="1"/>
  <pageMargins left="0.315277777777778" right="0.315277777777778" top="0.83125" bottom="0.590277777777778" header="0.511811023622047" footer="0.511805555555556"/>
  <pageSetup paperSize="9" fitToHeight="0" orientation="landscape" horizontalDpi="300" verticalDpi="300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LibreOffice/7.6.3.2$Windows_X86_64 LibreOffice_project/29d686fea9f6705b262d369fede658f824154cc0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CRESM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danielabatista</cp:lastModifiedBy>
  <cp:revision>0</cp:revision>
  <dcterms:created xsi:type="dcterms:W3CDTF">2025-01-22T12:08:00Z</dcterms:created>
  <dcterms:modified xsi:type="dcterms:W3CDTF">2025-10-09T13:57:30Z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C5C7ECA1E4C941F9B1AA4BECFD7B960A_13</vt:lpwstr>
  </property>
  <property fmtid="{D5CDD505-2E9C-101B-9397-08002B2CF9AE}" pid="3" name="KSOProductBuildVer">
    <vt:lpwstr>1046-12.2.0.13306</vt:lpwstr>
  </property>
</Properties>
</file>